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Ucebny Slezska\ZŠ Škrobálkova\"/>
    </mc:Choice>
  </mc:AlternateContent>
  <bookViews>
    <workbookView xWindow="0" yWindow="0" windowWidth="0" windowHeight="0"/>
  </bookViews>
  <sheets>
    <sheet name="Rekapitulace stavby" sheetId="1" r:id="rId1"/>
    <sheet name="01 - ZŠ Škrobálková - Cvi..." sheetId="2" r:id="rId2"/>
    <sheet name="02 - ZŠ Škrobálková - Cvi..." sheetId="3" r:id="rId3"/>
    <sheet name="03 - ZŠ Škrobálková - Pra..." sheetId="4" r:id="rId4"/>
    <sheet name="04 - ZŠ Škrobálková - Pra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ZŠ Škrobálková - Cvi...'!$C$104:$K$643</definedName>
    <definedName name="_xlnm.Print_Area" localSheetId="1">'01 - ZŠ Škrobálková - Cvi...'!$C$4:$J$39,'01 - ZŠ Škrobálková - Cvi...'!$C$45:$J$86,'01 - ZŠ Škrobálková - Cvi...'!$C$92:$K$643</definedName>
    <definedName name="_xlnm.Print_Titles" localSheetId="1">'01 - ZŠ Škrobálková - Cvi...'!$104:$104</definedName>
    <definedName name="_xlnm._FilterDatabase" localSheetId="2" hidden="1">'02 - ZŠ Škrobálková - Cvi...'!$C$80:$K$101</definedName>
    <definedName name="_xlnm.Print_Area" localSheetId="2">'02 - ZŠ Škrobálková - Cvi...'!$C$4:$J$39,'02 - ZŠ Škrobálková - Cvi...'!$C$45:$J$62,'02 - ZŠ Škrobálková - Cvi...'!$C$68:$K$101</definedName>
    <definedName name="_xlnm.Print_Titles" localSheetId="2">'02 - ZŠ Škrobálková - Cvi...'!$80:$80</definedName>
    <definedName name="_xlnm._FilterDatabase" localSheetId="3" hidden="1">'03 - ZŠ Škrobálková - Pra...'!$C$97:$K$319</definedName>
    <definedName name="_xlnm.Print_Area" localSheetId="3">'03 - ZŠ Škrobálková - Pra...'!$C$4:$J$39,'03 - ZŠ Škrobálková - Pra...'!$C$45:$J$79,'03 - ZŠ Škrobálková - Pra...'!$C$85:$K$319</definedName>
    <definedName name="_xlnm.Print_Titles" localSheetId="3">'03 - ZŠ Škrobálková - Pra...'!$97:$97</definedName>
    <definedName name="_xlnm._FilterDatabase" localSheetId="4" hidden="1">'04 - ZŠ Škrobálková - Pra...'!$C$80:$K$99</definedName>
    <definedName name="_xlnm.Print_Area" localSheetId="4">'04 - ZŠ Škrobálková - Pra...'!$C$4:$J$39,'04 - ZŠ Škrobálková - Pra...'!$C$45:$J$62,'04 - ZŠ Škrobálková - Pra...'!$C$68:$K$99</definedName>
    <definedName name="_xlnm.Print_Titles" localSheetId="4">'04 - ZŠ Škrobálková - Pra...'!$80:$80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4" r="J100"/>
  <c r="J37"/>
  <c r="J36"/>
  <c i="1" r="AY57"/>
  <c i="4" r="J35"/>
  <c i="1" r="AX57"/>
  <c i="4" r="BI317"/>
  <c r="BH317"/>
  <c r="BG317"/>
  <c r="BF317"/>
  <c r="T317"/>
  <c r="T316"/>
  <c r="R317"/>
  <c r="R316"/>
  <c r="P317"/>
  <c r="P316"/>
  <c r="BI314"/>
  <c r="BH314"/>
  <c r="BG314"/>
  <c r="BF314"/>
  <c r="T314"/>
  <c r="T313"/>
  <c r="T312"/>
  <c r="R314"/>
  <c r="R313"/>
  <c r="P314"/>
  <c r="P313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0"/>
  <c r="BH260"/>
  <c r="BG260"/>
  <c r="BF260"/>
  <c r="T260"/>
  <c r="R260"/>
  <c r="P260"/>
  <c r="BI257"/>
  <c r="BH257"/>
  <c r="BG257"/>
  <c r="BF257"/>
  <c r="T257"/>
  <c r="R257"/>
  <c r="P257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6"/>
  <c r="BH136"/>
  <c r="BG136"/>
  <c r="BF136"/>
  <c r="T136"/>
  <c r="T124"/>
  <c r="R136"/>
  <c r="R124"/>
  <c r="P136"/>
  <c r="P124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0"/>
  <c r="BH110"/>
  <c r="BG110"/>
  <c r="BF110"/>
  <c r="T110"/>
  <c r="R110"/>
  <c r="P110"/>
  <c r="BI102"/>
  <c r="BH102"/>
  <c r="BG102"/>
  <c r="BF102"/>
  <c r="T102"/>
  <c r="R102"/>
  <c r="P102"/>
  <c r="J61"/>
  <c r="J95"/>
  <c r="J94"/>
  <c r="F94"/>
  <c r="F92"/>
  <c r="E90"/>
  <c r="J55"/>
  <c r="J54"/>
  <c r="F54"/>
  <c r="F52"/>
  <c r="E50"/>
  <c r="J18"/>
  <c r="E18"/>
  <c r="F95"/>
  <c r="J17"/>
  <c r="J12"/>
  <c r="J92"/>
  <c r="E7"/>
  <c r="E48"/>
  <c i="3" r="J37"/>
  <c r="J36"/>
  <c i="1" r="AY56"/>
  <c i="3" r="J35"/>
  <c i="1" r="AX56"/>
  <c i="3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641"/>
  <c r="BH641"/>
  <c r="BG641"/>
  <c r="BF641"/>
  <c r="T641"/>
  <c r="R641"/>
  <c r="P641"/>
  <c r="BI638"/>
  <c r="BH638"/>
  <c r="BG638"/>
  <c r="BF638"/>
  <c r="T638"/>
  <c r="R638"/>
  <c r="P638"/>
  <c r="BI635"/>
  <c r="BH635"/>
  <c r="BG635"/>
  <c r="BF635"/>
  <c r="T635"/>
  <c r="T634"/>
  <c r="R635"/>
  <c r="R634"/>
  <c r="P635"/>
  <c r="P634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1"/>
  <c r="BH601"/>
  <c r="BG601"/>
  <c r="BF601"/>
  <c r="T601"/>
  <c r="R601"/>
  <c r="P601"/>
  <c r="BI597"/>
  <c r="BH597"/>
  <c r="BG597"/>
  <c r="BF597"/>
  <c r="T597"/>
  <c r="R597"/>
  <c r="P597"/>
  <c r="BI594"/>
  <c r="BH594"/>
  <c r="BG594"/>
  <c r="BF594"/>
  <c r="T594"/>
  <c r="R594"/>
  <c r="P594"/>
  <c r="BI591"/>
  <c r="BH591"/>
  <c r="BG591"/>
  <c r="BF591"/>
  <c r="T591"/>
  <c r="R591"/>
  <c r="P591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3"/>
  <c r="BH573"/>
  <c r="BG573"/>
  <c r="BF573"/>
  <c r="T573"/>
  <c r="R573"/>
  <c r="P573"/>
  <c r="BI570"/>
  <c r="BH570"/>
  <c r="BG570"/>
  <c r="BF570"/>
  <c r="T570"/>
  <c r="R570"/>
  <c r="P570"/>
  <c r="BI562"/>
  <c r="BH562"/>
  <c r="BG562"/>
  <c r="BF562"/>
  <c r="T562"/>
  <c r="R562"/>
  <c r="P562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6"/>
  <c r="BH546"/>
  <c r="BG546"/>
  <c r="BF546"/>
  <c r="T546"/>
  <c r="R546"/>
  <c r="P546"/>
  <c r="BI543"/>
  <c r="BH543"/>
  <c r="BG543"/>
  <c r="BF543"/>
  <c r="T543"/>
  <c r="R543"/>
  <c r="P543"/>
  <c r="BI531"/>
  <c r="BH531"/>
  <c r="BG531"/>
  <c r="BF531"/>
  <c r="T531"/>
  <c r="R531"/>
  <c r="P531"/>
  <c r="BI528"/>
  <c r="BH528"/>
  <c r="BG528"/>
  <c r="BF528"/>
  <c r="T528"/>
  <c r="R528"/>
  <c r="P528"/>
  <c r="BI516"/>
  <c r="BH516"/>
  <c r="BG516"/>
  <c r="BF516"/>
  <c r="T516"/>
  <c r="R516"/>
  <c r="P516"/>
  <c r="BI511"/>
  <c r="BH511"/>
  <c r="BG511"/>
  <c r="BF511"/>
  <c r="T511"/>
  <c r="R511"/>
  <c r="P511"/>
  <c r="BI506"/>
  <c r="BH506"/>
  <c r="BG506"/>
  <c r="BF506"/>
  <c r="T506"/>
  <c r="T505"/>
  <c r="R506"/>
  <c r="R505"/>
  <c r="P506"/>
  <c r="P505"/>
  <c r="BI502"/>
  <c r="BH502"/>
  <c r="BG502"/>
  <c r="BF502"/>
  <c r="T502"/>
  <c r="R502"/>
  <c r="P502"/>
  <c r="BI500"/>
  <c r="BH500"/>
  <c r="BG500"/>
  <c r="BF500"/>
  <c r="T500"/>
  <c r="R500"/>
  <c r="P500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3"/>
  <c r="BH463"/>
  <c r="BG463"/>
  <c r="BF463"/>
  <c r="T463"/>
  <c r="R463"/>
  <c r="P463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T320"/>
  <c r="R321"/>
  <c r="R320"/>
  <c r="P321"/>
  <c r="P320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59"/>
  <c r="BH259"/>
  <c r="BG259"/>
  <c r="BF259"/>
  <c r="T259"/>
  <c r="R259"/>
  <c r="P25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18"/>
  <c r="BH218"/>
  <c r="BG218"/>
  <c r="BF218"/>
  <c r="T218"/>
  <c r="R218"/>
  <c r="P218"/>
  <c r="BI206"/>
  <c r="BH206"/>
  <c r="BG206"/>
  <c r="BF206"/>
  <c r="T206"/>
  <c r="R206"/>
  <c r="P206"/>
  <c r="BI202"/>
  <c r="BH202"/>
  <c r="BG202"/>
  <c r="BF202"/>
  <c r="T202"/>
  <c r="R202"/>
  <c r="P202"/>
  <c r="BI194"/>
  <c r="BH194"/>
  <c r="BG194"/>
  <c r="BF194"/>
  <c r="T194"/>
  <c r="R194"/>
  <c r="P194"/>
  <c r="BI187"/>
  <c r="BH187"/>
  <c r="BG187"/>
  <c r="BF187"/>
  <c r="T187"/>
  <c r="R187"/>
  <c r="P187"/>
  <c r="BI181"/>
  <c r="BH181"/>
  <c r="BG181"/>
  <c r="BF181"/>
  <c r="T181"/>
  <c r="R181"/>
  <c r="P181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T156"/>
  <c r="R157"/>
  <c r="R156"/>
  <c r="P157"/>
  <c r="P156"/>
  <c r="BI152"/>
  <c r="BH152"/>
  <c r="BG152"/>
  <c r="BF152"/>
  <c r="T152"/>
  <c r="R152"/>
  <c r="P152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J102"/>
  <c r="J101"/>
  <c r="F101"/>
  <c r="F99"/>
  <c r="E97"/>
  <c r="J55"/>
  <c r="J54"/>
  <c r="F54"/>
  <c r="F52"/>
  <c r="E50"/>
  <c r="J18"/>
  <c r="E18"/>
  <c r="F102"/>
  <c r="J17"/>
  <c r="J12"/>
  <c r="J99"/>
  <c r="E7"/>
  <c r="E95"/>
  <c i="1" r="L50"/>
  <c r="AM50"/>
  <c r="AM49"/>
  <c r="L49"/>
  <c r="AM47"/>
  <c r="L47"/>
  <c r="L45"/>
  <c r="L44"/>
  <c i="2" r="BK614"/>
  <c r="J373"/>
  <c i="4" r="J281"/>
  <c r="J164"/>
  <c i="2" r="J259"/>
  <c r="BK313"/>
  <c r="BK351"/>
  <c r="J376"/>
  <c r="BK295"/>
  <c r="BK581"/>
  <c r="J424"/>
  <c r="J270"/>
  <c r="BK187"/>
  <c r="BK570"/>
  <c r="BK411"/>
  <c r="J145"/>
  <c i="4" r="J241"/>
  <c i="2" r="J168"/>
  <c r="BK321"/>
  <c r="J614"/>
  <c r="J584"/>
  <c r="BK562"/>
  <c r="J157"/>
  <c r="BK133"/>
  <c i="3" r="BK92"/>
  <c i="4" r="BK145"/>
  <c i="2" r="J414"/>
  <c r="BK194"/>
  <c i="3" r="BK88"/>
  <c i="4" r="BK227"/>
  <c r="BK102"/>
  <c r="BK182"/>
  <c i="2" r="BK404"/>
  <c r="BK427"/>
  <c i="4" r="J217"/>
  <c i="5" r="J86"/>
  <c i="2" r="J333"/>
  <c r="BK587"/>
  <c r="BK414"/>
  <c i="4" r="J145"/>
  <c i="2" r="BK446"/>
  <c r="BK145"/>
  <c r="BK456"/>
  <c r="J553"/>
  <c r="BK433"/>
  <c r="J360"/>
  <c r="J506"/>
  <c r="J587"/>
  <c i="4" r="BK206"/>
  <c i="2" r="J470"/>
  <c i="3" r="J96"/>
  <c i="4" r="J300"/>
  <c r="BK220"/>
  <c i="2" r="BK459"/>
  <c r="J266"/>
  <c r="J421"/>
  <c r="J299"/>
  <c r="BK584"/>
  <c r="BK270"/>
  <c r="BK330"/>
  <c i="3" r="BK100"/>
  <c i="4" r="J275"/>
  <c i="2" r="BK502"/>
  <c i="4" r="J257"/>
  <c i="2" r="BK516"/>
  <c r="J493"/>
  <c r="BK173"/>
  <c r="J430"/>
  <c r="BK546"/>
  <c r="BK395"/>
  <c r="J231"/>
  <c i="3" r="J92"/>
  <c i="4" r="BK234"/>
  <c r="J314"/>
  <c r="BK196"/>
  <c r="BK271"/>
  <c r="BK176"/>
  <c i="2" r="BK495"/>
  <c r="J385"/>
  <c r="BK348"/>
  <c r="BK113"/>
  <c r="BK121"/>
  <c i="4" r="BK257"/>
  <c r="J249"/>
  <c r="J155"/>
  <c r="BK239"/>
  <c i="2" r="J407"/>
  <c r="BK281"/>
  <c i="3" r="BK90"/>
  <c i="4" r="BK155"/>
  <c r="J294"/>
  <c r="BK172"/>
  <c i="2" r="BK363"/>
  <c r="BK556"/>
  <c r="BK450"/>
  <c r="BK244"/>
  <c r="BK108"/>
  <c r="BK307"/>
  <c r="J641"/>
  <c i="3" r="BK98"/>
  <c r="J88"/>
  <c i="4" r="BK268"/>
  <c r="J303"/>
  <c r="J192"/>
  <c r="BK159"/>
  <c i="5" r="BK86"/>
  <c i="2" r="BK550"/>
  <c i="4" r="BK278"/>
  <c i="2" r="J307"/>
  <c r="J617"/>
  <c r="J485"/>
  <c r="J348"/>
  <c r="J137"/>
  <c i="4" r="BK236"/>
  <c i="2" r="J321"/>
  <c r="BK597"/>
  <c r="J562"/>
  <c r="BK181"/>
  <c r="J601"/>
  <c r="J495"/>
  <c r="BK493"/>
  <c r="J310"/>
  <c r="J502"/>
  <c r="J453"/>
  <c r="J573"/>
  <c r="J234"/>
  <c r="J239"/>
  <c r="BK385"/>
  <c i="3" r="J94"/>
  <c i="4" r="BK189"/>
  <c r="BK303"/>
  <c r="BK119"/>
  <c r="J122"/>
  <c i="2" r="BK140"/>
  <c r="J497"/>
  <c r="BK430"/>
  <c r="J436"/>
  <c i="3" r="J86"/>
  <c i="4" r="BK245"/>
  <c i="2" r="J117"/>
  <c r="J125"/>
  <c r="BK290"/>
  <c r="J108"/>
  <c i="4" r="J268"/>
  <c r="J151"/>
  <c r="BK281"/>
  <c i="5" r="BK88"/>
  <c i="2" r="BK125"/>
  <c r="J181"/>
  <c r="BK373"/>
  <c r="BK163"/>
  <c r="J236"/>
  <c r="J140"/>
  <c r="J218"/>
  <c r="J351"/>
  <c r="BK453"/>
  <c i="4" r="J245"/>
  <c i="2" r="BK366"/>
  <c r="J330"/>
  <c r="J411"/>
  <c r="BK241"/>
  <c r="J409"/>
  <c r="BK531"/>
  <c r="J391"/>
  <c r="J357"/>
  <c r="J379"/>
  <c r="J194"/>
  <c r="BK317"/>
  <c r="BK488"/>
  <c r="BK344"/>
  <c r="J369"/>
  <c i="3" r="J100"/>
  <c i="4" r="BK217"/>
  <c r="J196"/>
  <c r="BK224"/>
  <c r="J159"/>
  <c r="J110"/>
  <c i="2" r="BK236"/>
  <c r="BK421"/>
  <c r="J247"/>
  <c r="BK168"/>
  <c i="3" r="BK84"/>
  <c i="4" r="J182"/>
  <c r="BK148"/>
  <c r="J229"/>
  <c i="5" r="J90"/>
  <c i="2" r="BK234"/>
  <c r="J206"/>
  <c i="4" r="J125"/>
  <c r="J199"/>
  <c r="J224"/>
  <c i="2" r="BK490"/>
  <c r="BK388"/>
  <c r="BK480"/>
  <c r="J388"/>
  <c i="4" r="J232"/>
  <c r="J169"/>
  <c i="2" r="J543"/>
  <c r="J459"/>
  <c r="BK285"/>
  <c i="4" r="BK300"/>
  <c i="2" r="BK357"/>
  <c r="BK401"/>
  <c r="J608"/>
  <c i="3" r="BK86"/>
  <c i="4" r="J179"/>
  <c r="J128"/>
  <c i="5" r="BK92"/>
  <c i="2" r="BK360"/>
  <c r="BK500"/>
  <c i="1" r="AS54"/>
  <c i="2" r="BK611"/>
  <c r="BK382"/>
  <c i="3" r="BK94"/>
  <c i="4" r="BK186"/>
  <c r="BK122"/>
  <c i="2" r="J241"/>
  <c i="4" r="J210"/>
  <c i="5" r="BK98"/>
  <c i="2" r="BK369"/>
  <c r="BK310"/>
  <c r="J456"/>
  <c r="BK417"/>
  <c r="J546"/>
  <c r="J281"/>
  <c r="J591"/>
  <c i="5" r="J88"/>
  <c i="2" r="BK247"/>
  <c r="J395"/>
  <c r="J202"/>
  <c r="J483"/>
  <c i="3" r="BK96"/>
  <c i="4" r="BK314"/>
  <c i="2" r="J398"/>
  <c r="J473"/>
  <c r="J313"/>
  <c r="J490"/>
  <c r="J511"/>
  <c r="BK266"/>
  <c i="3" r="J84"/>
  <c i="4" r="BK151"/>
  <c r="BK203"/>
  <c r="BK192"/>
  <c i="2" r="J570"/>
  <c r="J528"/>
  <c r="J366"/>
  <c i="4" r="J239"/>
  <c i="5" r="J94"/>
  <c i="2" r="BK440"/>
  <c r="BK617"/>
  <c i="4" r="BK229"/>
  <c i="2" r="J531"/>
  <c r="J463"/>
  <c r="J337"/>
  <c r="BK376"/>
  <c r="BK485"/>
  <c r="J285"/>
  <c r="J341"/>
  <c r="BK553"/>
  <c r="BK379"/>
  <c r="J290"/>
  <c r="BK601"/>
  <c r="J163"/>
  <c r="BK407"/>
  <c i="4" r="BK110"/>
  <c i="5" r="J84"/>
  <c i="2" r="J597"/>
  <c i="4" r="J176"/>
  <c r="BK199"/>
  <c i="5" r="J96"/>
  <c i="2" r="BK206"/>
  <c r="BK398"/>
  <c r="BK473"/>
  <c r="J113"/>
  <c r="BK463"/>
  <c r="BK543"/>
  <c r="J440"/>
  <c r="J354"/>
  <c i="4" r="BK232"/>
  <c r="J297"/>
  <c r="BK297"/>
  <c r="BK275"/>
  <c i="5" r="BK84"/>
  <c i="2" r="F34"/>
  <c r="BK354"/>
  <c r="F37"/>
  <c i="4" r="J236"/>
  <c i="5" r="BK94"/>
  <c i="2" r="J488"/>
  <c r="J344"/>
  <c r="BK641"/>
  <c r="BK129"/>
  <c i="4" r="BK164"/>
  <c i="2" r="J244"/>
  <c r="J427"/>
  <c r="BK274"/>
  <c r="J581"/>
  <c r="BK117"/>
  <c r="J173"/>
  <c r="BK608"/>
  <c i="4" r="BK136"/>
  <c i="2" r="BK528"/>
  <c r="BK483"/>
  <c r="J133"/>
  <c r="J556"/>
  <c r="BK591"/>
  <c r="J295"/>
  <c r="J401"/>
  <c r="J476"/>
  <c r="J443"/>
  <c r="J433"/>
  <c r="BK436"/>
  <c r="BK594"/>
  <c r="J326"/>
  <c r="BK443"/>
  <c r="BK638"/>
  <c r="BK337"/>
  <c i="4" r="BK179"/>
  <c r="J271"/>
  <c r="BK260"/>
  <c r="J148"/>
  <c r="BK249"/>
  <c i="5" r="BK96"/>
  <c i="2" r="J382"/>
  <c r="J550"/>
  <c r="BK231"/>
  <c r="J594"/>
  <c i="4" r="J189"/>
  <c r="BK169"/>
  <c r="J220"/>
  <c r="J206"/>
  <c i="2" r="BK409"/>
  <c r="BK511"/>
  <c r="BK137"/>
  <c i="4" r="J234"/>
  <c r="BK285"/>
  <c i="5" r="BK90"/>
  <c i="2" r="J152"/>
  <c r="J404"/>
  <c r="J450"/>
  <c r="BK424"/>
  <c r="BK326"/>
  <c r="BK497"/>
  <c r="BK152"/>
  <c r="J417"/>
  <c i="3" r="J98"/>
  <c i="4" r="J136"/>
  <c r="BK210"/>
  <c r="J317"/>
  <c r="BK128"/>
  <c r="BK241"/>
  <c i="5" r="J98"/>
  <c i="2" r="BK476"/>
  <c r="BK259"/>
  <c i="4" r="J285"/>
  <c r="J227"/>
  <c i="2" r="J500"/>
  <c r="J187"/>
  <c r="BK218"/>
  <c r="BK573"/>
  <c r="BK239"/>
  <c i="4" r="J119"/>
  <c i="2" r="J129"/>
  <c r="J446"/>
  <c r="J363"/>
  <c r="J516"/>
  <c r="J274"/>
  <c r="J638"/>
  <c i="4" r="J203"/>
  <c i="2" r="J635"/>
  <c r="J480"/>
  <c r="BK341"/>
  <c r="BK470"/>
  <c r="BK157"/>
  <c r="BK299"/>
  <c r="BK635"/>
  <c r="BK506"/>
  <c i="3" r="J90"/>
  <c i="4" r="J102"/>
  <c r="J186"/>
  <c r="J172"/>
  <c i="2" r="J611"/>
  <c r="J121"/>
  <c r="BK391"/>
  <c i="4" r="J260"/>
  <c r="J278"/>
  <c r="BK294"/>
  <c i="5" r="J92"/>
  <c i="2" r="BK333"/>
  <c r="BK202"/>
  <c i="4" r="BK317"/>
  <c r="BK125"/>
  <c i="2" r="J317"/>
  <c r="F36"/>
  <c i="4" l="1" r="R312"/>
  <c r="P312"/>
  <c i="2" r="T107"/>
  <c r="P420"/>
  <c r="T449"/>
  <c r="T549"/>
  <c r="T637"/>
  <c r="T633"/>
  <c r="P162"/>
  <c r="P372"/>
  <c r="T462"/>
  <c r="R136"/>
  <c r="P394"/>
  <c r="BK479"/>
  <c r="J479"/>
  <c r="J77"/>
  <c i="3" r="T83"/>
  <c r="T82"/>
  <c r="T81"/>
  <c i="2" r="T136"/>
  <c r="T306"/>
  <c r="R394"/>
  <c r="BK510"/>
  <c r="J510"/>
  <c r="J79"/>
  <c r="T590"/>
  <c r="P479"/>
  <c r="R243"/>
  <c r="BK372"/>
  <c r="J372"/>
  <c r="J71"/>
  <c r="T479"/>
  <c r="T600"/>
  <c r="P637"/>
  <c r="P633"/>
  <c i="3" r="R83"/>
  <c r="R82"/>
  <c r="R81"/>
  <c i="2" r="T162"/>
  <c r="T347"/>
  <c r="P462"/>
  <c r="BK107"/>
  <c r="J107"/>
  <c r="J61"/>
  <c r="BK325"/>
  <c r="J325"/>
  <c r="J69"/>
  <c r="T420"/>
  <c r="T510"/>
  <c r="R590"/>
  <c r="R306"/>
  <c r="R372"/>
  <c r="R479"/>
  <c r="P600"/>
  <c r="BK637"/>
  <c r="J637"/>
  <c r="J85"/>
  <c i="4" r="T101"/>
  <c r="BK163"/>
  <c r="J163"/>
  <c r="J67"/>
  <c i="2" r="P107"/>
  <c r="BK394"/>
  <c r="J394"/>
  <c r="J72"/>
  <c r="R462"/>
  <c i="4" r="BK175"/>
  <c r="J175"/>
  <c r="J68"/>
  <c r="R195"/>
  <c i="2" r="R107"/>
  <c r="R325"/>
  <c r="BK462"/>
  <c r="J462"/>
  <c r="J76"/>
  <c i="3" r="P83"/>
  <c r="P82"/>
  <c r="P81"/>
  <c i="1" r="AU56"/>
  <c i="4" r="T223"/>
  <c i="2" r="R162"/>
  <c r="BK347"/>
  <c r="J347"/>
  <c r="J70"/>
  <c r="T439"/>
  <c r="BK549"/>
  <c r="J549"/>
  <c r="J80"/>
  <c i="4" r="P175"/>
  <c r="P274"/>
  <c i="2" r="BK243"/>
  <c r="J243"/>
  <c r="J65"/>
  <c r="BK420"/>
  <c r="J420"/>
  <c r="J73"/>
  <c r="R510"/>
  <c r="P590"/>
  <c i="3" r="BK83"/>
  <c r="J83"/>
  <c r="J61"/>
  <c i="4" r="P244"/>
  <c i="2" r="P243"/>
  <c r="R347"/>
  <c r="BK449"/>
  <c r="J449"/>
  <c r="J75"/>
  <c r="BK600"/>
  <c r="J600"/>
  <c r="J82"/>
  <c i="4" r="T185"/>
  <c r="R209"/>
  <c r="P144"/>
  <c r="R223"/>
  <c i="2" r="BK306"/>
  <c r="J306"/>
  <c r="J66"/>
  <c r="T372"/>
  <c r="P439"/>
  <c r="R549"/>
  <c i="4" r="P101"/>
  <c r="P99"/>
  <c r="R163"/>
  <c r="T195"/>
  <c r="T244"/>
  <c r="R274"/>
  <c r="P185"/>
  <c r="P209"/>
  <c r="R101"/>
  <c r="BK185"/>
  <c r="J185"/>
  <c r="J69"/>
  <c r="BK284"/>
  <c r="J284"/>
  <c r="J75"/>
  <c i="2" r="BK136"/>
  <c r="J136"/>
  <c r="J62"/>
  <c r="P325"/>
  <c r="BK439"/>
  <c r="J439"/>
  <c r="J74"/>
  <c r="R600"/>
  <c i="4" r="BK101"/>
  <c r="J101"/>
  <c r="J62"/>
  <c r="P223"/>
  <c i="2" r="BK162"/>
  <c r="J162"/>
  <c r="J64"/>
  <c r="T325"/>
  <c r="R420"/>
  <c r="P449"/>
  <c r="P510"/>
  <c r="BK590"/>
  <c r="J590"/>
  <c r="J81"/>
  <c r="R637"/>
  <c r="R633"/>
  <c i="4" r="T163"/>
  <c r="BK223"/>
  <c r="J223"/>
  <c r="J72"/>
  <c r="T284"/>
  <c i="2" r="T243"/>
  <c r="P347"/>
  <c r="R439"/>
  <c r="P549"/>
  <c i="4" r="BK144"/>
  <c r="J144"/>
  <c r="J64"/>
  <c r="R175"/>
  <c r="BK244"/>
  <c r="J244"/>
  <c r="J73"/>
  <c r="BK274"/>
  <c r="J274"/>
  <c r="J74"/>
  <c r="R144"/>
  <c r="T175"/>
  <c r="BK209"/>
  <c r="J209"/>
  <c r="J71"/>
  <c r="P284"/>
  <c r="P163"/>
  <c r="P195"/>
  <c r="R244"/>
  <c r="T274"/>
  <c r="BK195"/>
  <c r="J195"/>
  <c r="J70"/>
  <c i="2" r="P136"/>
  <c r="P306"/>
  <c r="T394"/>
  <c r="R449"/>
  <c i="4" r="T144"/>
  <c r="R185"/>
  <c r="T209"/>
  <c r="R284"/>
  <c i="5" r="BK83"/>
  <c r="J83"/>
  <c r="J61"/>
  <c r="P83"/>
  <c r="P82"/>
  <c r="P81"/>
  <c i="1" r="AU58"/>
  <c i="5" r="R83"/>
  <c r="R82"/>
  <c r="R81"/>
  <c r="T83"/>
  <c r="T82"/>
  <c r="T81"/>
  <c i="2" r="BK320"/>
  <c r="J320"/>
  <c r="J67"/>
  <c r="BK156"/>
  <c r="J156"/>
  <c r="J63"/>
  <c r="BK634"/>
  <c r="J634"/>
  <c r="J84"/>
  <c i="4" r="BK124"/>
  <c r="J124"/>
  <c r="J63"/>
  <c r="BK313"/>
  <c r="J313"/>
  <c r="J77"/>
  <c r="BK316"/>
  <c r="J316"/>
  <c r="J78"/>
  <c r="BK158"/>
  <c r="J158"/>
  <c r="J65"/>
  <c i="2" r="BK505"/>
  <c r="J505"/>
  <c r="J78"/>
  <c i="5" r="E48"/>
  <c r="BE84"/>
  <c r="F55"/>
  <c r="BE88"/>
  <c r="BE92"/>
  <c r="BE86"/>
  <c r="BE90"/>
  <c r="BE96"/>
  <c r="BE98"/>
  <c r="J52"/>
  <c r="BE94"/>
  <c i="4" r="BE128"/>
  <c r="BE232"/>
  <c r="BE229"/>
  <c r="BE249"/>
  <c r="BE102"/>
  <c r="BE196"/>
  <c r="E88"/>
  <c r="BE169"/>
  <c r="BE257"/>
  <c r="BE268"/>
  <c r="BE278"/>
  <c r="BE192"/>
  <c r="BE206"/>
  <c r="BE217"/>
  <c r="BE155"/>
  <c r="BE176"/>
  <c r="BE189"/>
  <c r="BE199"/>
  <c r="BE300"/>
  <c r="BE145"/>
  <c r="BE172"/>
  <c r="BE179"/>
  <c r="BE245"/>
  <c r="BE303"/>
  <c r="F55"/>
  <c r="BE285"/>
  <c r="BE294"/>
  <c r="BE297"/>
  <c r="BE314"/>
  <c i="3" r="BK82"/>
  <c r="J82"/>
  <c r="J60"/>
  <c i="4" r="J52"/>
  <c r="BE227"/>
  <c r="BE119"/>
  <c r="BE136"/>
  <c r="BE148"/>
  <c r="BE182"/>
  <c r="BE203"/>
  <c r="BE151"/>
  <c r="BE275"/>
  <c r="BE159"/>
  <c r="BE234"/>
  <c r="BE239"/>
  <c r="BE241"/>
  <c r="BE271"/>
  <c r="BE281"/>
  <c r="BE317"/>
  <c r="BE164"/>
  <c r="BE110"/>
  <c r="BE220"/>
  <c r="BE224"/>
  <c r="BE260"/>
  <c r="BE236"/>
  <c r="BE122"/>
  <c r="BE125"/>
  <c r="BE186"/>
  <c r="BE210"/>
  <c i="2" r="BK106"/>
  <c i="3" r="E48"/>
  <c r="BE84"/>
  <c r="J52"/>
  <c i="2" r="BK324"/>
  <c r="J324"/>
  <c r="J68"/>
  <c i="3" r="BE98"/>
  <c r="BE100"/>
  <c r="BE86"/>
  <c r="BE90"/>
  <c r="BE88"/>
  <c r="BE94"/>
  <c r="BE96"/>
  <c r="F55"/>
  <c r="BE92"/>
  <c i="2" r="J52"/>
  <c r="BE218"/>
  <c r="BE231"/>
  <c r="BE270"/>
  <c r="BE274"/>
  <c r="BE326"/>
  <c r="BE379"/>
  <c r="BE453"/>
  <c r="BE635"/>
  <c r="E48"/>
  <c r="BE133"/>
  <c r="BE194"/>
  <c r="BE234"/>
  <c r="BE239"/>
  <c r="BE614"/>
  <c r="BE281"/>
  <c r="BE295"/>
  <c r="BE140"/>
  <c r="BE206"/>
  <c r="BE333"/>
  <c r="BE414"/>
  <c r="BE450"/>
  <c i="1" r="BA55"/>
  <c i="2" r="BE168"/>
  <c r="BE187"/>
  <c r="BE129"/>
  <c r="BE236"/>
  <c r="BE307"/>
  <c r="BE337"/>
  <c r="BE344"/>
  <c r="BE376"/>
  <c r="BE382"/>
  <c r="BE409"/>
  <c r="BE459"/>
  <c r="BE463"/>
  <c r="BE493"/>
  <c r="BE511"/>
  <c r="BE543"/>
  <c r="BE550"/>
  <c r="BE556"/>
  <c r="BE573"/>
  <c r="BE581"/>
  <c r="BE584"/>
  <c r="BE587"/>
  <c r="BE591"/>
  <c r="BE594"/>
  <c r="BE638"/>
  <c r="BE121"/>
  <c r="BE285"/>
  <c r="BE299"/>
  <c r="BE366"/>
  <c r="BE443"/>
  <c r="BE608"/>
  <c r="BE617"/>
  <c r="BE373"/>
  <c r="BE385"/>
  <c r="BE395"/>
  <c r="BE411"/>
  <c i="1" r="BC55"/>
  <c i="2" r="BE417"/>
  <c r="BE421"/>
  <c r="BE427"/>
  <c r="BE430"/>
  <c r="BE433"/>
  <c r="BE266"/>
  <c r="BE290"/>
  <c r="BE369"/>
  <c r="BE401"/>
  <c r="BE404"/>
  <c r="BE456"/>
  <c r="BE470"/>
  <c r="BE480"/>
  <c r="BE497"/>
  <c r="BE152"/>
  <c r="BE424"/>
  <c r="BE446"/>
  <c r="BE137"/>
  <c r="BE202"/>
  <c r="BE317"/>
  <c r="BE407"/>
  <c r="BE436"/>
  <c r="BE440"/>
  <c r="BE611"/>
  <c r="BE247"/>
  <c r="BE348"/>
  <c r="BE351"/>
  <c r="BE597"/>
  <c r="BE601"/>
  <c r="BE357"/>
  <c r="BE388"/>
  <c r="BE473"/>
  <c r="BE330"/>
  <c r="BE360"/>
  <c r="BE363"/>
  <c r="BE391"/>
  <c r="BE398"/>
  <c r="BE476"/>
  <c r="BE490"/>
  <c r="BE502"/>
  <c r="BE516"/>
  <c r="BE531"/>
  <c r="BE641"/>
  <c r="BE108"/>
  <c r="BE117"/>
  <c r="BE157"/>
  <c r="BE173"/>
  <c r="BE241"/>
  <c r="BE244"/>
  <c r="BE259"/>
  <c r="BE321"/>
  <c r="BE341"/>
  <c r="BE354"/>
  <c r="F55"/>
  <c r="BE113"/>
  <c r="BE125"/>
  <c r="BE145"/>
  <c r="BE163"/>
  <c r="BE181"/>
  <c r="BE485"/>
  <c r="BE488"/>
  <c r="BE500"/>
  <c r="BE506"/>
  <c r="BE528"/>
  <c r="BE546"/>
  <c r="BE553"/>
  <c r="BE562"/>
  <c r="BE570"/>
  <c r="BE310"/>
  <c r="BE313"/>
  <c r="BE483"/>
  <c r="BE495"/>
  <c i="1" r="BD55"/>
  <c i="2" r="F35"/>
  <c i="5" r="F37"/>
  <c i="1" r="BD58"/>
  <c i="4" r="F35"/>
  <c i="1" r="BB57"/>
  <c i="5" r="F35"/>
  <c i="1" r="BB58"/>
  <c i="3" r="F36"/>
  <c i="1" r="BC56"/>
  <c i="4" r="J34"/>
  <c i="1" r="AW57"/>
  <c i="3" r="F37"/>
  <c i="1" r="BD56"/>
  <c i="5" r="F34"/>
  <c i="1" r="BA58"/>
  <c i="3" r="J34"/>
  <c i="1" r="AW56"/>
  <c i="4" r="F37"/>
  <c i="1" r="BD57"/>
  <c i="5" r="F36"/>
  <c i="1" r="BC58"/>
  <c i="4" r="F36"/>
  <c i="1" r="BC57"/>
  <c i="4" r="F34"/>
  <c i="1" r="BA57"/>
  <c i="5" r="J34"/>
  <c i="1" r="AW58"/>
  <c i="3" r="F35"/>
  <c i="1" r="BB56"/>
  <c i="2" r="J34"/>
  <c i="3" r="F34"/>
  <c i="1" r="BA56"/>
  <c i="4" l="1" r="R162"/>
  <c r="P162"/>
  <c r="BK162"/>
  <c r="J162"/>
  <c r="J66"/>
  <c i="1" r="BB55"/>
  <c i="2" r="P324"/>
  <c i="4" r="R99"/>
  <c r="R98"/>
  <c r="T162"/>
  <c i="2" r="R106"/>
  <c i="4" r="P98"/>
  <c i="1" r="AU57"/>
  <c i="2" r="P106"/>
  <c r="P105"/>
  <c i="1" r="AU55"/>
  <c i="2" r="T324"/>
  <c i="4" r="T99"/>
  <c r="T98"/>
  <c i="2" r="R324"/>
  <c r="T106"/>
  <c r="T105"/>
  <c i="4" r="BK99"/>
  <c r="J99"/>
  <c r="J60"/>
  <c i="1" r="AW55"/>
  <c i="4" r="BK312"/>
  <c r="J312"/>
  <c r="J76"/>
  <c i="2" r="BK633"/>
  <c r="J633"/>
  <c r="J83"/>
  <c i="5" r="BK82"/>
  <c r="J82"/>
  <c r="J60"/>
  <c i="4" r="BK98"/>
  <c r="J98"/>
  <c i="3" r="BK81"/>
  <c r="J81"/>
  <c i="2" r="BK105"/>
  <c r="J105"/>
  <c r="J59"/>
  <c r="J106"/>
  <c r="J60"/>
  <c i="1" r="BD54"/>
  <c r="W33"/>
  <c i="3" r="J30"/>
  <c i="1" r="AG56"/>
  <c i="4" r="J33"/>
  <c i="1" r="AV57"/>
  <c r="AT57"/>
  <c r="BA54"/>
  <c r="W30"/>
  <c i="5" r="F33"/>
  <c i="1" r="AZ58"/>
  <c r="BC54"/>
  <c r="W32"/>
  <c i="2" r="F33"/>
  <c i="1" r="AZ55"/>
  <c i="2" r="J33"/>
  <c i="1" r="AV55"/>
  <c r="AT55"/>
  <c i="4" r="F33"/>
  <c i="1" r="AZ57"/>
  <c i="3" r="J33"/>
  <c i="1" r="AV56"/>
  <c r="AT56"/>
  <c i="3" r="F33"/>
  <c i="1" r="AZ56"/>
  <c r="BB54"/>
  <c r="W31"/>
  <c i="4" r="J30"/>
  <c i="1" r="AG57"/>
  <c i="5" r="J33"/>
  <c i="1" r="AV58"/>
  <c r="AT58"/>
  <c i="2" l="1" r="R105"/>
  <c i="5" r="BK81"/>
  <c r="J81"/>
  <c r="J59"/>
  <c i="1" r="AN57"/>
  <c i="4" r="J59"/>
  <c i="1" r="AN56"/>
  <c i="4" r="J39"/>
  <c i="3" r="J59"/>
  <c r="J39"/>
  <c i="1" r="AU54"/>
  <c r="AZ54"/>
  <c r="W29"/>
  <c i="2" r="J30"/>
  <c i="1" r="AG55"/>
  <c r="AY54"/>
  <c r="AX54"/>
  <c r="AW54"/>
  <c r="AK30"/>
  <c i="2" l="1" r="J39"/>
  <c i="1" r="AN55"/>
  <c r="AV54"/>
  <c r="AK29"/>
  <c i="5" r="J30"/>
  <c i="1" r="AG58"/>
  <c r="AG54"/>
  <c r="AK26"/>
  <c i="5" l="1" r="J39"/>
  <c i="1" r="AN58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<sst xmlns="http://schemas.openxmlformats.org/spreadsheetml/2006/main">
  <si>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</si>
  <si>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</si>
  <si>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</si>
  <si>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</si>
  <si>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</si>
  <si>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{68707968-a89c-436e-8281-efda7c5d20ef}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</si>
  <si>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</si>
  <si>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</si>
  <si>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</si>
  <si>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</si>
  <si>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</si>
  <si>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</si>
  <si>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</si>
  <si>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</si>
  <si>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</si>
  <si>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</si>
  <si>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</si>
  <si>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učeben ZŠ Slezská Ostrava II (PD, AD, IČ)</t>
  </si>
  <si>
    <t>KSO:</t>
  </si>
  <si>
    <t/>
  </si>
  <si>
    <t>CC-CZ:</t>
  </si>
  <si>
    <t>Místo:</t>
  </si>
  <si>
    <t>Slezská Ostrava</t>
  </si>
  <si>
    <t>Datum:</t>
  </si>
  <si>
    <t>30. 11. 2021</t>
  </si>
  <si>
    <t>Zadavatel:</t>
  </si>
  <si>
    <t>IČ:</t>
  </si>
  <si>
    <t>Městský obvod Slezská Ostrava</t>
  </si>
  <si>
    <t>DIČ:</t>
  </si>
  <si>
    <t>Uchazeč:</t>
  </si>
  <si>
    <t>Vyplň údaj</t>
  </si>
  <si>
    <t>Projektant:</t>
  </si>
  <si>
    <t>Kapego projekt s.r.o.</t>
  </si>
  <si>
    <t>True</t>
  </si>
  <si>
    <t>Zpracovatel:</t>
  </si>
  <si>
    <t>Pavel Klus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</si>
  <si>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</si>
  <si>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</si>
  <si>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</si>
  <si>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</si>
  <si>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</si>
  <si>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</si>
  <si>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</si>
  <si>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</si>
  <si>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</si>
  <si>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</si>
  <si>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</si>
  <si>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</si>
  <si>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</si>
  <si>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</si>
  <si>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</si>
  <si>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</si>
  <si>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</si>
  <si>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</si>
  <si>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</si>
  <si>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</si>
  <si>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</si>
  <si>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</si>
  <si>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</si>
  <si>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</si>
  <si>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</si>
  <si>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</si>
  <si>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</si>
  <si>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</si>
  <si>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</si>
  <si>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</si>
  <si>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</si>
  <si>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</si>
  <si>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</si>
  <si>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</si>
  <si>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</si>
  <si>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</si>
  <si>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</si>
  <si>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</si>
  <si>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</si>
  <si>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</si>
  <si>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</si>
  <si>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</si>
  <si>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ZŠ Škrobálková - Cvičná kuchyňka - stavební část</t>
  </si>
  <si>
    <t>STA</t>
  </si>
  <si>
    <t>1</t>
  </si>
  <si>
    <t>{de9cb19d-4dad-448f-81c4-c70ab5ffc8af}</t>
  </si>
  <si>
    <t>2</t>
  </si>
  <si>
    <t>ZŠ Škrobálková - Cvičná kuchyňka - interiér</t>
  </si>
  <si>
    <t>{165a70a2-af5e-47ee-8680-a1111e549623}</t>
  </si>
  <si>
    <t>03</t>
  </si>
  <si>
    <t>ZŠ Škrobálková - Pracovní dílny - stavební část</t>
  </si>
  <si>
    <t>{12a38de1-f976-41bd-8ba5-72debb8b8005}</t>
  </si>
  <si>
    <t>04</t>
  </si>
  <si>
    <t>ZŠ Škrobálková - Pracovní dílny - interiér</t>
  </si>
  <si>
    <t>{0f158174-866e-4c9d-9c6e-ae43f09676fa}</t>
  </si>
  <si>
    <t>KRYCÍ LIST SOUPISU PRACÍ</t>
  </si>
  <si>
    <t>Objekt:</t>
  </si>
  <si>
    <t>01 - ZŠ Škrobálková - Cvičná kuchyňka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</si>
  <si>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</si>
  <si>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</si>
  <si>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</si>
  <si>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</si>
  <si>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</si>
  <si>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</si>
  <si>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</si>
  <si>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</si>
  <si>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</si>
  <si>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</si>
  <si>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</si>
  <si>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</si>
  <si>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</si>
  <si>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</si>
  <si>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</si>
  <si>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</si>
  <si>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</si>
  <si>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</si>
  <si>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</si>
  <si>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</si>
  <si>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</si>
  <si>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</si>
  <si>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</si>
  <si>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</si>
  <si>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</si>
  <si>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</si>
  <si>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</si>
  <si>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</si>
  <si>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</si>
  <si>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</si>
  <si>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</si>
  <si>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</si>
  <si>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</si>
  <si>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</si>
  <si>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</si>
  <si>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</si>
  <si>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</si>
  <si>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</si>
  <si>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</si>
  <si>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</si>
  <si>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</si>
  <si>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</si>
  <si>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</si>
  <si>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</si>
  <si>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</si>
  <si>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</si>
  <si>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</si>
  <si>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</si>
  <si>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</si>
  <si>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Vykopávky v uzavřených prostorech v hornině třídy těžitelnosti I skupiny 1 až 3 ručně</t>
  </si>
  <si>
    <t>m3</t>
  </si>
  <si>
    <t>CS ÚRS 2024 02</t>
  </si>
  <si>
    <t>4</t>
  </si>
  <si>
    <t>1139521254</t>
  </si>
  <si>
    <t>PP</t>
  </si>
  <si>
    <t>Vykopávka v uzavřených prostorech ručně v hornině třídy těžitelnosti I skupiny 1 až 3</t>
  </si>
  <si>
    <t>Online PSC</t>
  </si>
  <si>
    <t>https://podminky.urs.cz/item/CS_URS_2024_02/139751101</t>
  </si>
  <si>
    <t>VV</t>
  </si>
  <si>
    <t>vnitř. kanalizace</t>
  </si>
  <si>
    <t>10,8</t>
  </si>
  <si>
    <t>162751117</t>
  </si>
  <si>
    <t>Vodorovné přemístění přes 9 000 do 10000 m výkopku/sypaniny z horniny třídy těžitelnosti I skupiny 1 až 3</t>
  </si>
  <si>
    <t>171216412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</si>
  <si>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</si>
  <si>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</si>
  <si>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10,8-2,7-5,4</t>
  </si>
  <si>
    <t>3</t>
  </si>
  <si>
    <t>162751119</t>
  </si>
  <si>
    <t>Příplatek k vodorovnému přemístění výkopku/sypaniny z horniny třídy těžitelnosti I skupiny 1 až 3 ZKD 1000 m přes 10000 m</t>
  </si>
  <si>
    <t>995272819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</si>
  <si>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</si>
  <si>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</si>
  <si>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2,7*5 "Přepočtené koeficientem množství</t>
  </si>
  <si>
    <t>171201231</t>
  </si>
  <si>
    <t>Poplatek za uložení zeminy a kamení na recyklační skládce (skládkovné) kód odpadu 17 05 04</t>
  </si>
  <si>
    <t>t</t>
  </si>
  <si>
    <t>1134682990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</si>
  <si>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</si>
  <si>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</si>
  <si>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2,7*1,8 "Přepočtené koeficientem množství</t>
  </si>
  <si>
    <t>5</t>
  </si>
  <si>
    <t>174111102</t>
  </si>
  <si>
    <t>Zásyp v uzavřených prostorech sypaninou se zhutněním ručně</t>
  </si>
  <si>
    <t>262694259</t>
  </si>
  <si>
    <t>Zásyp sypaninou z jakékoliv horniny ručně s uložením výkopku ve vrstvách se zhutněním v uzavřených prostorách s urovnáním povrchu zásypu</t>
  </si>
  <si>
    <t>https://podminky.urs.cz/item/CS_URS_2024_02/174111102</t>
  </si>
  <si>
    <t>10,8-5,4-2,7</t>
  </si>
  <si>
    <t>6</t>
  </si>
  <si>
    <t>175111101</t>
  </si>
  <si>
    <t>Obsypání potrubí ručně sypaninou bez prohození, uloženou do 3 m</t>
  </si>
  <si>
    <t>-1726871829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</si>
  <si>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</si>
  <si>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https://podminky.urs.cz/item/CS_URS_2024_02/175111101</t>
  </si>
  <si>
    <t>5,4</t>
  </si>
  <si>
    <t>7</t>
  </si>
  <si>
    <t>M</t>
  </si>
  <si>
    <t>58337344</t>
  </si>
  <si>
    <t>štěrkopísek frakce 0/32</t>
  </si>
  <si>
    <t>8</t>
  </si>
  <si>
    <t>694637611</t>
  </si>
  <si>
    <t>5,4*2 "Přepočtené koeficientem množství</t>
  </si>
  <si>
    <t>Svislé a kompletní konstrukce</t>
  </si>
  <si>
    <t>317142442</t>
  </si>
  <si>
    <t>Překlad nenosný pórobetonový š 150 mm v do 250 mm na tenkovrstvou maltu dl přes 1000 do 1250 mm</t>
  </si>
  <si>
    <t>kus</t>
  </si>
  <si>
    <t>1821567953</t>
  </si>
  <si>
    <t>Překlady nenosné z pórobetonu osazené do tenkého maltového lože, výšky do 250 mm, šířky překladu 150 mm, délky překladu přes 1000 do 1250 mm</t>
  </si>
  <si>
    <t>https://podminky.urs.cz/item/CS_URS_2024_02/317142442</t>
  </si>
  <si>
    <t>9</t>
  </si>
  <si>
    <t>342272225</t>
  </si>
  <si>
    <t>Příčka z pórobetonových hladkých tvárnic na tenkovrstvou maltu tl 100 mm</t>
  </si>
  <si>
    <t>m2</t>
  </si>
  <si>
    <t>-1100481443</t>
  </si>
  <si>
    <t>Příčky z pórobetonových tvárnic hladkých na tenké maltové lože objemová hmotnost do 500 kg/m3, tloušťka příčky 100 mm</t>
  </si>
  <si>
    <t>https://podminky.urs.cz/item/CS_URS_2024_02/342272225</t>
  </si>
  <si>
    <t>M04</t>
  </si>
  <si>
    <t>0,6*3,1</t>
  </si>
  <si>
    <t>10</t>
  </si>
  <si>
    <t>342272245</t>
  </si>
  <si>
    <t>Příčka z pórobetonových hladkých tvárnic na tenkovrstvou maltu tl 150 mm</t>
  </si>
  <si>
    <t>1236554272</t>
  </si>
  <si>
    <t>Příčky z pórobetonových tvárnic hladkých na tenké maltové lože objemová hmotnost do 500 kg/m3, tloušťka příčky 150 mm</t>
  </si>
  <si>
    <t>https://podminky.urs.cz/item/CS_URS_2024_02/342272245</t>
  </si>
  <si>
    <t>M01-02</t>
  </si>
  <si>
    <t>10,15*3,1</t>
  </si>
  <si>
    <t>-0,9*2</t>
  </si>
  <si>
    <t>Součet</t>
  </si>
  <si>
    <t>11</t>
  </si>
  <si>
    <t>342291121</t>
  </si>
  <si>
    <t>Ukotvení příček k cihelným konstrukcím plochými kotvami</t>
  </si>
  <si>
    <t>m</t>
  </si>
  <si>
    <t>691774351</t>
  </si>
  <si>
    <t>Ukotvení příček plochými kotvami, do konstrukce cihelné</t>
  </si>
  <si>
    <t>https://podminky.urs.cz/item/CS_URS_2024_02/342291121</t>
  </si>
  <si>
    <t>3,1*3</t>
  </si>
  <si>
    <t>Vodorovné konstrukce</t>
  </si>
  <si>
    <t>12</t>
  </si>
  <si>
    <t>451572111</t>
  </si>
  <si>
    <t>Lože pod potrubí otevřený výkop z kameniva drobného těženého</t>
  </si>
  <si>
    <t>69473320</t>
  </si>
  <si>
    <t>Lože pod potrubí, stoky a drobné objekty v otevřeném výkopu z kameniva drobného těženého 0 až 4 mm</t>
  </si>
  <si>
    <t>https://podminky.urs.cz/item/CS_URS_2024_02/451572111</t>
  </si>
  <si>
    <t>2,7</t>
  </si>
  <si>
    <t>Úpravy povrchů, podlahy a osazování výplní</t>
  </si>
  <si>
    <t>13</t>
  </si>
  <si>
    <t>611311131</t>
  </si>
  <si>
    <t>Vápenný štuk vnitřních rovných stropů tloušťky do 3 mm</t>
  </si>
  <si>
    <t>1577428833</t>
  </si>
  <si>
    <t>Vápenný štuk vnitřních ploch tloušťky do 3 mm vodorovných konstrukcí stropů rovných</t>
  </si>
  <si>
    <t>https://podminky.urs.cz/item/CS_URS_2024_02/611311131</t>
  </si>
  <si>
    <t>sklad chodba</t>
  </si>
  <si>
    <t>12,5</t>
  </si>
  <si>
    <t>14</t>
  </si>
  <si>
    <t>611311132</t>
  </si>
  <si>
    <t>Vápenný štuk vnitřních žebrových stropů tloušťky do 3 mm</t>
  </si>
  <si>
    <t>693191263</t>
  </si>
  <si>
    <t>Vápenný štuk vnitřních ploch tloušťky do 3 mm vodorovných konstrukcí stropů žebrových nebo osamělých trámů</t>
  </si>
  <si>
    <t>https://podminky.urs.cz/item/CS_URS_2024_02/611311132</t>
  </si>
  <si>
    <t>strop kuchyňky+trámy</t>
  </si>
  <si>
    <t>63,5+22,5</t>
  </si>
  <si>
    <t>612142001</t>
  </si>
  <si>
    <t>Pletivo sklovláknité vnitřních stěn vtlačené do tmelu</t>
  </si>
  <si>
    <t>19080139</t>
  </si>
  <si>
    <t>Pletivo vnitřních ploch v ploše nebo pruzích, na plném podkladu sklovláknité vtlačené do tmelu včetně tmelu stěn</t>
  </si>
  <si>
    <t>https://podminky.urs.cz/item/CS_URS_2024_02/612142001</t>
  </si>
  <si>
    <t>29,665*2 "Přepočtené koeficientem množství</t>
  </si>
  <si>
    <t>16</t>
  </si>
  <si>
    <t>612311131</t>
  </si>
  <si>
    <t>Vápenný štuk vnitřních stěn tloušťky do 3 mm</t>
  </si>
  <si>
    <t>-703078879</t>
  </si>
  <si>
    <t>Vápenný štuk vnitřních ploch tloušťky do 3 mm svislých konstrukcí stěn</t>
  </si>
  <si>
    <t>https://podminky.urs.cz/item/CS_URS_2024_02/612311131</t>
  </si>
  <si>
    <t>32,8*1,2</t>
  </si>
  <si>
    <t>14,5*3</t>
  </si>
  <si>
    <t>17</t>
  </si>
  <si>
    <t>612321121</t>
  </si>
  <si>
    <t>Vápenocementová omítka hladká jednovrstvá vnitřních stěn nanášená ručně</t>
  </si>
  <si>
    <t>1849322259</t>
  </si>
  <si>
    <t>Omítka vápenocementová vnitřních ploch nanášená ručně jednovrstvá, tloušťky do 10 mm hladká svislých konstrukcí stěn</t>
  </si>
  <si>
    <t>https://podminky.urs.cz/item/CS_URS_2024_02/612321121</t>
  </si>
  <si>
    <t>vyrovnání po odsekaných obkladech</t>
  </si>
  <si>
    <t>26,2*1,8</t>
  </si>
  <si>
    <t>13,3*1,8</t>
  </si>
  <si>
    <t>18</t>
  </si>
  <si>
    <t>612325121</t>
  </si>
  <si>
    <t>Vápenocementová štuková omítka rýh ve stěnách š do 150 mm</t>
  </si>
  <si>
    <t>11159552</t>
  </si>
  <si>
    <t>Vápenocementová omítka rýh štuková dvouvrstvá ve stěnách, šířky rýhy do 150 mm</t>
  </si>
  <si>
    <t>https://podminky.urs.cz/item/CS_URS_2024_02/612325121</t>
  </si>
  <si>
    <t>pro PPR</t>
  </si>
  <si>
    <t>45*0,15</t>
  </si>
  <si>
    <t>pro HT</t>
  </si>
  <si>
    <t>15*0,15</t>
  </si>
  <si>
    <t>19</t>
  </si>
  <si>
    <t>631312141</t>
  </si>
  <si>
    <t>Doplnění rýh v dosavadních mazaninách betonem prostým</t>
  </si>
  <si>
    <t>1747877296</t>
  </si>
  <si>
    <t>Doplnění dosavadních mazanin prostým betonem s dodáním hmot, bez potěru, plochy jednotlivě rýh v dosavadních mazaninách</t>
  </si>
  <si>
    <t>https://podminky.urs.cz/item/CS_URS_2024_02/631312141</t>
  </si>
  <si>
    <t>18*0,1</t>
  </si>
  <si>
    <t>20</t>
  </si>
  <si>
    <t>632451234</t>
  </si>
  <si>
    <t>Potěr cementový samonivelační litý C25 tl přes 45 do 50 mm</t>
  </si>
  <si>
    <t>-561814070</t>
  </si>
  <si>
    <t>Potěr cementový samonivelační litý tř. C 25, tl. přes 45 do 50 mm</t>
  </si>
  <si>
    <t>https://podminky.urs.cz/item/CS_URS_2024_02/632451234</t>
  </si>
  <si>
    <t>M01</t>
  </si>
  <si>
    <t>43,65</t>
  </si>
  <si>
    <t>M02</t>
  </si>
  <si>
    <t>18,79</t>
  </si>
  <si>
    <t>M03</t>
  </si>
  <si>
    <t>7,52</t>
  </si>
  <si>
    <t>6,67</t>
  </si>
  <si>
    <t>632451292</t>
  </si>
  <si>
    <t>Příplatek k cementovému samonivelačnímu litému potěru C25 ZKD 5 mm tl přes 50 mm</t>
  </si>
  <si>
    <t>-361544217</t>
  </si>
  <si>
    <t>Potěr cementový samonivelační litý Příplatek k cenám za každých dalších i započatých 5 mm tloušťky přes 50 mm tř. C 25</t>
  </si>
  <si>
    <t>https://podminky.urs.cz/item/CS_URS_2024_02/632451292</t>
  </si>
  <si>
    <t>76,63*2 "Přepočtené koeficientem množství</t>
  </si>
  <si>
    <t>22</t>
  </si>
  <si>
    <t>642942111</t>
  </si>
  <si>
    <t>Osazování zárubní nebo rámů dveřních kovových do 2,5 m2 na MC</t>
  </si>
  <si>
    <t>-1781004341</t>
  </si>
  <si>
    <t>Osazování zárubní nebo rámů kovových dveřních lisovaných nebo z úhelníků bez dveřních křídel na cementovou maltu, plochy otvoru do 2,5 m2</t>
  </si>
  <si>
    <t>https://podminky.urs.cz/item/CS_URS_2024_02/642942111</t>
  </si>
  <si>
    <t>23</t>
  </si>
  <si>
    <t>55331488</t>
  </si>
  <si>
    <t>zárubeň jednokřídlá ocelová pro zdění tl stěny 110-150mm rozměru 900/1970, 2100mm</t>
  </si>
  <si>
    <t>-949772949</t>
  </si>
  <si>
    <t>24</t>
  </si>
  <si>
    <t>642942611</t>
  </si>
  <si>
    <t>Osazování zárubní nebo rámů dveřních kovových do 2,5 m2 na montážní pěnu</t>
  </si>
  <si>
    <t>387994133</t>
  </si>
  <si>
    <t>Osazování zárubní nebo rámů kovových dveřních lisovaných nebo z úhelníků bez dveřních křídel na montážní pěnu, plochy otvoru do 2,5 m2</t>
  </si>
  <si>
    <t>https://podminky.urs.cz/item/CS_URS_2024_02/642942611</t>
  </si>
  <si>
    <t>25</t>
  </si>
  <si>
    <t>55331591</t>
  </si>
  <si>
    <t>zárubeň jednokřídlá ocelová pro sádrokartonové příčky tl stěny 75-100mm rozměru 900/1970, 2100mm</t>
  </si>
  <si>
    <t>188197823</t>
  </si>
  <si>
    <t>26</t>
  </si>
  <si>
    <t>55331590</t>
  </si>
  <si>
    <t>zárubeň jednokřídlá ocelová pro sádrokartonové příčky tl stěny 75-100mm rozměru 800/1970, 2100mm</t>
  </si>
  <si>
    <t>-584931572</t>
  </si>
  <si>
    <t>Ostatní konstrukce a práce, bourání</t>
  </si>
  <si>
    <t>27</t>
  </si>
  <si>
    <t>949101111</t>
  </si>
  <si>
    <t>Lešení pomocné pro objekty pozemních staveb s lešeňovou podlahou v do 1,9 m zatížení do 150 kg/m2</t>
  </si>
  <si>
    <t>-278564547</t>
  </si>
  <si>
    <t>Lešení pomocné pracovní pro objekty pozemních staveb pro zatížení do 150 kg/m2, o výšce lešeňové podlahy do 1,9 m</t>
  </si>
  <si>
    <t>https://podminky.urs.cz/item/CS_URS_2024_02/949101111</t>
  </si>
  <si>
    <t>28</t>
  </si>
  <si>
    <t>952901111</t>
  </si>
  <si>
    <t>Vyčištění budov bytové a občanské výstavby při výšce podlaží do 4 m</t>
  </si>
  <si>
    <t>887852266</t>
  </si>
  <si>
    <t>Vyčištění budov nebo objektů před předáním do užívání budov bytové nebo občanské výstavby, světlé výšky podlaží do 4 m</t>
  </si>
  <si>
    <t>https://podminky.urs.cz/item/CS_URS_2024_02/952901111</t>
  </si>
  <si>
    <t>29</t>
  </si>
  <si>
    <t>962031132</t>
  </si>
  <si>
    <t>Bourání příček nebo přizdívek z cihel pálených tl do 100 mm</t>
  </si>
  <si>
    <t>-663968367</t>
  </si>
  <si>
    <t>Bourání příček nebo přizdívek z cihel pálených plných nebo dutých, tl. do 100 mm</t>
  </si>
  <si>
    <t>https://podminky.urs.cz/item/CS_URS_2024_02/962031132</t>
  </si>
  <si>
    <t>stravenky</t>
  </si>
  <si>
    <t>2,1*3,1</t>
  </si>
  <si>
    <t>-1,25*2</t>
  </si>
  <si>
    <t>30</t>
  </si>
  <si>
    <t>962032231</t>
  </si>
  <si>
    <t>Bourání zdiva z cihel pálených nebo vápenopískových na MV nebo MVC přes 1 m3</t>
  </si>
  <si>
    <t>-1580895439</t>
  </si>
  <si>
    <t>Bourání zdiva nadzákladového z cihel pálených plných nebo lícových nebo vápenopískových, na maltu vápennou nebo vápenocementovou, objemu přes 1 m3</t>
  </si>
  <si>
    <t>https://podminky.urs.cz/item/CS_URS_2024_02/962032231</t>
  </si>
  <si>
    <t>(3,1+6,25)*0,2*3,1</t>
  </si>
  <si>
    <t>31</t>
  </si>
  <si>
    <t>965042141</t>
  </si>
  <si>
    <t>Bourání podkladů pod dlažby nebo mazanin betonových nebo z litého asfaltu tl do 100 mm pl přes 4 m2</t>
  </si>
  <si>
    <t>-527829830</t>
  </si>
  <si>
    <t>Bourání mazanin betonových nebo z litého asfaltu tl. do 100 mm, plochy přes 4 m2</t>
  </si>
  <si>
    <t>https://podminky.urs.cz/item/CS_URS_2024_02/965042141</t>
  </si>
  <si>
    <t>32</t>
  </si>
  <si>
    <t>965045113</t>
  </si>
  <si>
    <t>Bourání potěrů cementových nebo pískocementových tl do 50 mm pl přes 4 m2</t>
  </si>
  <si>
    <t>1798521063</t>
  </si>
  <si>
    <t>Bourání potěrů tl. do 50 mm cementových nebo pískocementových, plochy přes 4 m2</t>
  </si>
  <si>
    <t>https://podminky.urs.cz/item/CS_URS_2024_02/965045113</t>
  </si>
  <si>
    <t>6,25*10,15</t>
  </si>
  <si>
    <t>13,5</t>
  </si>
  <si>
    <t>33</t>
  </si>
  <si>
    <t>968072456</t>
  </si>
  <si>
    <t>Vybourání kovových dveřních zárubní pl přes 2 m2</t>
  </si>
  <si>
    <t>-830172794</t>
  </si>
  <si>
    <t>Vybourání kovových rámů oken s křídly, dveřních zárubní, vrat, stěn, ostění nebo obkladů dveřních zárubní, plochy přes 2 m2</t>
  </si>
  <si>
    <t>https://podminky.urs.cz/item/CS_URS_2024_02/968072456</t>
  </si>
  <si>
    <t>1,25*2*3</t>
  </si>
  <si>
    <t>34</t>
  </si>
  <si>
    <t>974031132</t>
  </si>
  <si>
    <t>Vysekání rýh ve zdivu cihelném hl do 50 mm š do 70 mm</t>
  </si>
  <si>
    <t>-773519118</t>
  </si>
  <si>
    <t>Vysekání rýh ve zdivu cihelném na maltu vápennou nebo vápenocementovou do hl. 50 mm a šířky do 70 mm</t>
  </si>
  <si>
    <t>https://podminky.urs.cz/item/CS_URS_2024_02/974031132</t>
  </si>
  <si>
    <t>45</t>
  </si>
  <si>
    <t>35</t>
  </si>
  <si>
    <t>974031142</t>
  </si>
  <si>
    <t>Vysekání rýh ve zdivu cihelném hl do 70 mm š do 70 mm</t>
  </si>
  <si>
    <t>1682794415</t>
  </si>
  <si>
    <t>Vysekání rýh ve zdivu cihelném na maltu vápennou nebo vápenocementovou do hl. 70 mm a šířky do 70 mm</t>
  </si>
  <si>
    <t>https://podminky.urs.cz/item/CS_URS_2024_02/974031142</t>
  </si>
  <si>
    <t>36</t>
  </si>
  <si>
    <t>977312113</t>
  </si>
  <si>
    <t>Řezání stávajících betonových mazanin vyztužených hl do 150 mm</t>
  </si>
  <si>
    <t>-1362014901</t>
  </si>
  <si>
    <t>Řezání stávajících betonových mazanin s vyztužením hloubky přes 100 do 150 mm</t>
  </si>
  <si>
    <t>https://podminky.urs.cz/item/CS_URS_2024_02/977312113</t>
  </si>
  <si>
    <t>37</t>
  </si>
  <si>
    <t>978035127</t>
  </si>
  <si>
    <t>Odstranění tenkovrstvé omítky tl přes 2 mm odsekáním v rozsahu přes 50 do 100 %</t>
  </si>
  <si>
    <t>589130977</t>
  </si>
  <si>
    <t>Odstranění tenkovrstvých omítek nebo štuku tloušťky přes 2 mm odsekáním, rozsahu přes 50 do 100%</t>
  </si>
  <si>
    <t>https://podminky.urs.cz/item/CS_URS_2024_02/978035127</t>
  </si>
  <si>
    <t>63,5+12,5+22,5</t>
  </si>
  <si>
    <t>997</t>
  </si>
  <si>
    <t>Přesun sutě</t>
  </si>
  <si>
    <t>38</t>
  </si>
  <si>
    <t>997013211</t>
  </si>
  <si>
    <t>Vnitrostaveništní doprava suti a vybouraných hmot pro budovy v do 6 m ručně</t>
  </si>
  <si>
    <t>-1569129051</t>
  </si>
  <si>
    <t>Vnitrostaveništní doprava suti a vybouraných hmot vodorovně do 50 m s naložením ručně pro budovy a haly výšky do 6 m</t>
  </si>
  <si>
    <t>https://podminky.urs.cz/item/CS_URS_2024_02/997013211</t>
  </si>
  <si>
    <t>39</t>
  </si>
  <si>
    <t>997013501</t>
  </si>
  <si>
    <t>Odvoz suti a vybouraných hmot na skládku nebo meziskládku do 1 km se složením</t>
  </si>
  <si>
    <t>-745771654</t>
  </si>
  <si>
    <t>Odvoz suti a vybouraných hmot na skládku nebo meziskládku se složením, na vzdálenost do 1 km</t>
  </si>
  <si>
    <t>https://podminky.urs.cz/item/CS_URS_2024_02/997013501</t>
  </si>
  <si>
    <t>40</t>
  </si>
  <si>
    <t>997013509</t>
  </si>
  <si>
    <t>Příplatek k odvozu suti a vybouraných hmot na skládku ZKD 1 km přes 1 km</t>
  </si>
  <si>
    <t>128508574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</si>
  <si>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</si>
  <si>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</si>
  <si>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70,851*14 "Přepočtené koeficientem množství</t>
  </si>
  <si>
    <t>41</t>
  </si>
  <si>
    <t>997013869</t>
  </si>
  <si>
    <t>Poplatek za uložení stavebního odpadu na recyklační skládce (skládkovné) ze směsí betonu, cihel a keramických výrobků kód odpadu 17 01 07</t>
  </si>
  <si>
    <t>-1499353258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</si>
  <si>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</si>
  <si>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https://podminky.urs.cz/item/CS_URS_2024_02/997013869</t>
  </si>
  <si>
    <t>998</t>
  </si>
  <si>
    <t>Přesun hmot</t>
  </si>
  <si>
    <t>42</t>
  </si>
  <si>
    <t>998018001</t>
  </si>
  <si>
    <t>Přesun hmot pro budovy ruční pro budovy v do 6 m</t>
  </si>
  <si>
    <t>1414239430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</si>
  <si>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</si>
  <si>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https://podminky.urs.cz/item/CS_URS_2024_02/998018001</t>
  </si>
  <si>
    <t>PSV</t>
  </si>
  <si>
    <t>Práce a dodávky PSV</t>
  </si>
  <si>
    <t>711</t>
  </si>
  <si>
    <t>Izolace proti vodě, vlhkosti a plynům</t>
  </si>
  <si>
    <t>43</t>
  </si>
  <si>
    <t>711111001</t>
  </si>
  <si>
    <t>Provedení izolace proti zemní vlhkosti vodorovné za studena nátěrem penetračním</t>
  </si>
  <si>
    <t>-1985078577</t>
  </si>
  <si>
    <t>Provedení izolace proti zemní vlhkosti natěradly a tmely za studena na ploše vodorovné V nátěrem penetračním</t>
  </si>
  <si>
    <t>https://podminky.urs.cz/item/CS_URS_2024_02/711111001</t>
  </si>
  <si>
    <t>44</t>
  </si>
  <si>
    <t>11163150</t>
  </si>
  <si>
    <t>lak penetrační asfaltový</t>
  </si>
  <si>
    <t>1061997514</t>
  </si>
  <si>
    <t>18*0,00033 "Přepočtené koeficientem množství</t>
  </si>
  <si>
    <t>711141821</t>
  </si>
  <si>
    <t>Odstranění izolace proti vodě, vlhkosti a plynům z pásů NAIP přitavených dvouvrstvých z plochy vodorovné</t>
  </si>
  <si>
    <t>-137627829</t>
  </si>
  <si>
    <t>Odstranění izolace proti vodě, vlhkosti a plynům z přitavených pásů NAIP z plochy vodorovné V dvouvrstvé</t>
  </si>
  <si>
    <t>https://podminky.urs.cz/item/CS_URS_2024_02/711141821</t>
  </si>
  <si>
    <t>46</t>
  </si>
  <si>
    <t>711141559</t>
  </si>
  <si>
    <t>Provedení izolace proti zemní vlhkosti pásy přitavením vodorovné NAIP</t>
  </si>
  <si>
    <t>-489654732</t>
  </si>
  <si>
    <t>Provedení izolace proti zemní vlhkosti pásy přitavením NAIP na ploše vodorovné V</t>
  </si>
  <si>
    <t>https://podminky.urs.cz/item/CS_URS_2024_02/711141559</t>
  </si>
  <si>
    <t>47</t>
  </si>
  <si>
    <t>62853006</t>
  </si>
  <si>
    <t>pás asfaltový natavitelný modifikovaný SBS s vložkou ze skleněné tkaniny a hrubozrnným břidličným posypem na horním povrchu tl 4,2mm</t>
  </si>
  <si>
    <t>-1872949774</t>
  </si>
  <si>
    <t>18*1,1655 "Přepočtené koeficientem množství</t>
  </si>
  <si>
    <t>48</t>
  </si>
  <si>
    <t>998711101</t>
  </si>
  <si>
    <t>Přesun hmot tonážní pro izolace proti vodě, vlhkosti a plynům v objektech v do 6 m</t>
  </si>
  <si>
    <t>-1415860939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</si>
  <si>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</si>
  <si>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https://podminky.urs.cz/item/CS_URS_2024_02/998711101</t>
  </si>
  <si>
    <t>721</t>
  </si>
  <si>
    <t>Zdravotechnika - vnitřní kanalizace</t>
  </si>
  <si>
    <t>49</t>
  </si>
  <si>
    <t>721171913</t>
  </si>
  <si>
    <t>Potrubí z PP propojení potrubí DN 50</t>
  </si>
  <si>
    <t>235618682</t>
  </si>
  <si>
    <t>Opravy odpadního potrubí plastového propojení dosavadního potrubí DN 50</t>
  </si>
  <si>
    <t>https://podminky.urs.cz/item/CS_URS_2024_02/721171913</t>
  </si>
  <si>
    <t>50</t>
  </si>
  <si>
    <t>721171915</t>
  </si>
  <si>
    <t>Potrubí z PP propojení potrubí DN 110</t>
  </si>
  <si>
    <t>2044301354</t>
  </si>
  <si>
    <t>Opravy odpadního potrubí plastového propojení dosavadního potrubí DN 110</t>
  </si>
  <si>
    <t>https://podminky.urs.cz/item/CS_URS_2024_02/721171915</t>
  </si>
  <si>
    <t>51</t>
  </si>
  <si>
    <t>721173401</t>
  </si>
  <si>
    <t>Potrubí kanalizační z PVC SN 4 svodné DN 110</t>
  </si>
  <si>
    <t>-92404739</t>
  </si>
  <si>
    <t>Potrubí z trub PVC SN4 svodné (ležaté) DN 110</t>
  </si>
  <si>
    <t>https://podminky.urs.cz/item/CS_URS_2024_02/721173401</t>
  </si>
  <si>
    <t>52</t>
  </si>
  <si>
    <t>721174042</t>
  </si>
  <si>
    <t>Potrubí kanalizační z PP připojovací DN 40</t>
  </si>
  <si>
    <t>1364839276</t>
  </si>
  <si>
    <t>Potrubí z trub polypropylenových připojovací DN 40</t>
  </si>
  <si>
    <t>https://podminky.urs.cz/item/CS_URS_2024_02/721174042</t>
  </si>
  <si>
    <t>53</t>
  </si>
  <si>
    <t>721174043</t>
  </si>
  <si>
    <t>Potrubí kanalizační z PP připojovací DN 50</t>
  </si>
  <si>
    <t>-1190951213</t>
  </si>
  <si>
    <t>Potrubí z trub polypropylenových připojovací DN 50</t>
  </si>
  <si>
    <t>https://podminky.urs.cz/item/CS_URS_2024_02/721174043</t>
  </si>
  <si>
    <t>54</t>
  </si>
  <si>
    <t>721226511</t>
  </si>
  <si>
    <t>Zápachová uzávěrka podomítková pro pračku a myčku DN 40</t>
  </si>
  <si>
    <t>1086370899</t>
  </si>
  <si>
    <t>Zápachové uzávěrky podomítkové (Pe) s krycí deskou pro pračku a myčku DN 40</t>
  </si>
  <si>
    <t>https://podminky.urs.cz/item/CS_URS_2024_02/721226511</t>
  </si>
  <si>
    <t>55</t>
  </si>
  <si>
    <t>721290111</t>
  </si>
  <si>
    <t>Zkouška těsnosti potrubí kanalizace vodou DN do 125</t>
  </si>
  <si>
    <t>2001454611</t>
  </si>
  <si>
    <t>Zkouška těsnosti kanalizace v objektech vodou do DN 125</t>
  </si>
  <si>
    <t>https://podminky.urs.cz/item/CS_URS_2024_02/721290111</t>
  </si>
  <si>
    <t>56</t>
  </si>
  <si>
    <t>998721101</t>
  </si>
  <si>
    <t>Přesun hmot tonážní pro vnitřní kanalizaci v objektech v do 6 m</t>
  </si>
  <si>
    <t>491721991</t>
  </si>
  <si>
    <t>Přesun hmot pro vnitřní kanalizaci stanovený z hmotnosti přesunovaného materiálu vodorovná dopravní vzdálenost do 50 m základní v objektech výšky do 6 m</t>
  </si>
  <si>
    <t>https://podminky.urs.cz/item/CS_URS_2024_02/998721101</t>
  </si>
  <si>
    <t>722</t>
  </si>
  <si>
    <t>Zdravotechnika - vnitřní vodovod</t>
  </si>
  <si>
    <t>57</t>
  </si>
  <si>
    <t>722131912</t>
  </si>
  <si>
    <t>Potrubí pozinkované závitové vsazení odbočky do potrubí DN 20</t>
  </si>
  <si>
    <t>soubor</t>
  </si>
  <si>
    <t>-689432764</t>
  </si>
  <si>
    <t>Opravy vodovodního potrubí z ocelových trubek pozinkovaných závitových vsazení odbočky do potrubí DN 20</t>
  </si>
  <si>
    <t>https://podminky.urs.cz/item/CS_URS_2024_02/722131912</t>
  </si>
  <si>
    <t>58</t>
  </si>
  <si>
    <t>722174002</t>
  </si>
  <si>
    <t>Potrubí vodovodní plastové PPR svar polyfúze PN 16 D 20x2,8 mm</t>
  </si>
  <si>
    <t>-131049666</t>
  </si>
  <si>
    <t>Potrubí z plastových trubek z polypropylenu PPR svařovaných polyfúzně PN 16 (SDR 7,4) D 20 x 2,8</t>
  </si>
  <si>
    <t>https://podminky.urs.cz/item/CS_URS_2024_02/722174002</t>
  </si>
  <si>
    <t>59</t>
  </si>
  <si>
    <t>722174003</t>
  </si>
  <si>
    <t>Potrubí vodovodní plastové PPR svar polyfúze PN 16 D 25x3,5 mm</t>
  </si>
  <si>
    <t>-2064273584</t>
  </si>
  <si>
    <t>Potrubí z plastových trubek z polypropylenu PPR svařovaných polyfúzně PN 16 (SDR 7,4) D 25 x 3,5</t>
  </si>
  <si>
    <t>https://podminky.urs.cz/item/CS_URS_2024_02/722174003</t>
  </si>
  <si>
    <t>60</t>
  </si>
  <si>
    <t>722181231</t>
  </si>
  <si>
    <t>Ochrana vodovodního potrubí přilepenými termoizolačními trubicemi z PE tl přes 9 do 13 mm DN do 22 mm</t>
  </si>
  <si>
    <t>1936045719</t>
  </si>
  <si>
    <t>Ochrana potrubí termoizolačními trubicemi z pěnového polyetylenu PE přilepenými v příčných a podélných spojích, tloušťky izolace přes 9 do 13 mm, vnitřního průměru izolace DN do 22 mm</t>
  </si>
  <si>
    <t>https://podminky.urs.cz/item/CS_URS_2024_02/722181231</t>
  </si>
  <si>
    <t>61</t>
  </si>
  <si>
    <t>722181232</t>
  </si>
  <si>
    <t>Ochrana vodovodního potrubí přilepenými termoizolačními trubicemi z PE tl přes 9 do 13 mm DN přes 22 do 45 mm</t>
  </si>
  <si>
    <t>1418293223</t>
  </si>
  <si>
    <t>Ochrana potrubí termoizolačními trubicemi z pěnového polyetylenu PE přilepenými v příčných a podélných spojích, tloušťky izolace přes 9 do 13 mm, vnitřního průměru izolace DN přes 22 do 45 mm</t>
  </si>
  <si>
    <t>https://podminky.urs.cz/item/CS_URS_2024_02/722181232</t>
  </si>
  <si>
    <t>62</t>
  </si>
  <si>
    <t>722290234</t>
  </si>
  <si>
    <t>Proplach a dezinfekce vodovodního potrubí DN do 80</t>
  </si>
  <si>
    <t>569784648</t>
  </si>
  <si>
    <t>Zkoušky, proplach a desinfekce vodovodního potrubí proplach a desinfekce vodovodního potrubí do DN 80</t>
  </si>
  <si>
    <t>https://podminky.urs.cz/item/CS_URS_2024_02/722290234</t>
  </si>
  <si>
    <t>63</t>
  </si>
  <si>
    <t>998722101</t>
  </si>
  <si>
    <t>Přesun hmot tonážní pro vnitřní vodovod v objektech v do 6 m</t>
  </si>
  <si>
    <t>-2135720996</t>
  </si>
  <si>
    <t>Přesun hmot pro vnitřní vodovod stanovený z hmotnosti přesunovaného materiálu vodorovná dopravní vzdálenost do 50 m základní v objektech výšky do 6 m</t>
  </si>
  <si>
    <t>https://podminky.urs.cz/item/CS_URS_2024_02/998722101</t>
  </si>
  <si>
    <t>725</t>
  </si>
  <si>
    <t>Zdravotechnika - zařizovací předměty</t>
  </si>
  <si>
    <t>64</t>
  </si>
  <si>
    <t>725211617</t>
  </si>
  <si>
    <t>Umyvadlo keramické bílé šířky 600 mm s krytem na sifon připevněné na stěnu šrouby</t>
  </si>
  <si>
    <t>1977803809</t>
  </si>
  <si>
    <t>Umyvadla keramická bílá bez výtokových armatur připevněná na stěnu šrouby s krytem na sifon (polosloupem), šířka umyvadla 600 mm</t>
  </si>
  <si>
    <t>https://podminky.urs.cz/item/CS_URS_2024_02/725211617</t>
  </si>
  <si>
    <t>65</t>
  </si>
  <si>
    <t>725311121</t>
  </si>
  <si>
    <t>Dřez jednoduchý nerezový se zápachovou uzávěrkou s odkapávací plochou 560x480 mm a miskou</t>
  </si>
  <si>
    <t>-1663014294</t>
  </si>
  <si>
    <t>Dřezy bez výtokových armatur jednoduché se zápachovou uzávěrkou nerezové s odkapávací plochou 560x480 mm a miskou</t>
  </si>
  <si>
    <t>https://podminky.urs.cz/item/CS_URS_2024_02/725311121</t>
  </si>
  <si>
    <t>66</t>
  </si>
  <si>
    <t>725532102</t>
  </si>
  <si>
    <t>Elektrický ohřívač zásobníkový akumulační závěsný svislý 15 l / 2 kW</t>
  </si>
  <si>
    <t>1712742193</t>
  </si>
  <si>
    <t>Elektrické ohřívače zásobníkové beztlakové přepadové akumulační s pojistným ventilem závěsné svislé objem nádrže (příkon) 15 l (2,0 kW)</t>
  </si>
  <si>
    <t>https://podminky.urs.cz/item/CS_URS_2024_02/725532102</t>
  </si>
  <si>
    <t>67</t>
  </si>
  <si>
    <t>725819401</t>
  </si>
  <si>
    <t>Montáž ventilů rohových G 1/2" s připojovací trubičkou</t>
  </si>
  <si>
    <t>-1488254826</t>
  </si>
  <si>
    <t>Ventily montáž ventilů ostatních typů rohových s připojovací trubičkou G 1/2"</t>
  </si>
  <si>
    <t>https://podminky.urs.cz/item/CS_URS_2024_02/725819401</t>
  </si>
  <si>
    <t>68</t>
  </si>
  <si>
    <t>55141001</t>
  </si>
  <si>
    <t>kohout kulový rohový mosazný R 1/2"x3/8"</t>
  </si>
  <si>
    <t>-2058252598</t>
  </si>
  <si>
    <t>69</t>
  </si>
  <si>
    <t>55190002</t>
  </si>
  <si>
    <t>flexi hadice ohebná sanitární D 9x13 mm F 3/8"xF 1/2" 500mm</t>
  </si>
  <si>
    <t>-105024565</t>
  </si>
  <si>
    <t>70</t>
  </si>
  <si>
    <t>725821329</t>
  </si>
  <si>
    <t>Baterie dřezová stojánková páková s vytahovací sprškou</t>
  </si>
  <si>
    <t>-983540966</t>
  </si>
  <si>
    <t>Baterie dřezové stojánkové pákové s otáčivým ústím a délkou ramínka s vytahovací sprškou</t>
  </si>
  <si>
    <t>https://podminky.urs.cz/item/CS_URS_2024_02/725821329</t>
  </si>
  <si>
    <t>71</t>
  </si>
  <si>
    <t>725822611</t>
  </si>
  <si>
    <t>Baterie umyvadlová stojánková páková bez výpusti</t>
  </si>
  <si>
    <t>307182167</t>
  </si>
  <si>
    <t>Baterie umyvadlové stojánkové pákové bez výpusti</t>
  </si>
  <si>
    <t>https://podminky.urs.cz/item/CS_URS_2024_02/725822611</t>
  </si>
  <si>
    <t>72</t>
  </si>
  <si>
    <t>998725101</t>
  </si>
  <si>
    <t>Přesun hmot tonážní pro zařizovací předměty v objektech v do 6 m</t>
  </si>
  <si>
    <t>1157515628</t>
  </si>
  <si>
    <t>Přesun hmot pro zařizovací předměty stanovený z hmotnosti přesunovaného materiálu vodorovná dopravní vzdálenost do 50 m základní v objektech výšky do 6 m</t>
  </si>
  <si>
    <t>https://podminky.urs.cz/item/CS_URS_2024_02/998725101</t>
  </si>
  <si>
    <t>733</t>
  </si>
  <si>
    <t>Ústřední vytápění - rozvodné potrubí</t>
  </si>
  <si>
    <t>73</t>
  </si>
  <si>
    <t>733110803</t>
  </si>
  <si>
    <t>Demontáž potrubí ocelového závitového DN do 15</t>
  </si>
  <si>
    <t>-1832437380</t>
  </si>
  <si>
    <t>Demontáž potrubí z trubek ocelových závitových DN do 15</t>
  </si>
  <si>
    <t>https://podminky.urs.cz/item/CS_URS_2024_02/733110803</t>
  </si>
  <si>
    <t>74</t>
  </si>
  <si>
    <t>733111103</t>
  </si>
  <si>
    <t>Potrubí ocelové závitové černé bezešvé běžné nízkotlaké DN 15</t>
  </si>
  <si>
    <t>70224076</t>
  </si>
  <si>
    <t>Potrubí z trubek ocelových závitových černých spojovaných svařováním bezešvých běžných nízkotlakých PN 16 do 115°C DN 15</t>
  </si>
  <si>
    <t>https://podminky.urs.cz/item/CS_URS_2024_02/733111103</t>
  </si>
  <si>
    <t>75</t>
  </si>
  <si>
    <t>733111104</t>
  </si>
  <si>
    <t>Potrubí ocelové závitové černé bezešvé běžné nízkotlaké DN 20</t>
  </si>
  <si>
    <t>-1637286396</t>
  </si>
  <si>
    <t>Potrubí z trubek ocelových závitových černých spojovaných svařováním bezešvých běžných nízkotlakých PN 16 do 115°C DN 20</t>
  </si>
  <si>
    <t>https://podminky.urs.cz/item/CS_URS_2024_02/733111104</t>
  </si>
  <si>
    <t>76</t>
  </si>
  <si>
    <t>733190107</t>
  </si>
  <si>
    <t>Zkouška těsnosti potrubí ocelové závitové DN do 40</t>
  </si>
  <si>
    <t>-286717739</t>
  </si>
  <si>
    <t>Zkoušky těsnosti potrubí, manžety prostupové z trubek ocelových zkoušky těsnosti potrubí (za provozu) z trubek ocelových závitových DN do 40</t>
  </si>
  <si>
    <t>https://podminky.urs.cz/item/CS_URS_2024_02/733190107</t>
  </si>
  <si>
    <t>77</t>
  </si>
  <si>
    <t>733191925</t>
  </si>
  <si>
    <t>Navaření odbočky na potrubí ocelové závitové DN 25</t>
  </si>
  <si>
    <t>-611546036</t>
  </si>
  <si>
    <t>Opravy rozvodů potrubí z trubek ocelových závitových normálních i zesílených navaření odbočky na stávající potrubí, odbočka DN 25</t>
  </si>
  <si>
    <t>https://podminky.urs.cz/item/CS_URS_2024_02/733191925</t>
  </si>
  <si>
    <t>78</t>
  </si>
  <si>
    <t>998733101</t>
  </si>
  <si>
    <t>Přesun hmot tonážní pro rozvody potrubí v objektech v do 6 m</t>
  </si>
  <si>
    <t>975456346</t>
  </si>
  <si>
    <t>Přesun hmot pro rozvody potrubí stanovený z hmotnosti přesunovaného materiálu vodorovná dopravní vzdálenost do 50 m základní v objektech výšky do 6 m</t>
  </si>
  <si>
    <t>https://podminky.urs.cz/item/CS_URS_2024_02/998733101</t>
  </si>
  <si>
    <t>734</t>
  </si>
  <si>
    <t>Ústřední vytápění - armatury</t>
  </si>
  <si>
    <t>79</t>
  </si>
  <si>
    <t>734221545</t>
  </si>
  <si>
    <t>Ventil závitový termostatický přímý jednoregulační G 1/2 PN 16 do 110°C bez hlavice ovládání</t>
  </si>
  <si>
    <t>793554503</t>
  </si>
  <si>
    <t>Ventily regulační závitové termostatické bez hlavice ovládání PN 16 do 110°C přímé jednoregulační G 1/2</t>
  </si>
  <si>
    <t>https://podminky.urs.cz/item/CS_URS_2024_02/734221545</t>
  </si>
  <si>
    <t>80</t>
  </si>
  <si>
    <t>734222812</t>
  </si>
  <si>
    <t>Ventil závitový termostatický přímý G 1/2 PN 16 do 110°C s ruční hlavou chromovaný</t>
  </si>
  <si>
    <t>119472130</t>
  </si>
  <si>
    <t>Ventily regulační závitové termostatické s hlavicí ručního ovládání PN 16 do 110°C přímé chromované G 1/2</t>
  </si>
  <si>
    <t>https://podminky.urs.cz/item/CS_URS_2024_02/734222812</t>
  </si>
  <si>
    <t>81</t>
  </si>
  <si>
    <t>734261233</t>
  </si>
  <si>
    <t>Šroubení topenářské přímé G 1/2 PN 16 do 120°C</t>
  </si>
  <si>
    <t>-852314969</t>
  </si>
  <si>
    <t>Šroubení topenářské PN 16 do 120°C přímé G 1/2</t>
  </si>
  <si>
    <t>https://podminky.urs.cz/item/CS_URS_2024_02/734261233</t>
  </si>
  <si>
    <t>735</t>
  </si>
  <si>
    <t>Ústřední vytápění - otopná tělesa</t>
  </si>
  <si>
    <t>82</t>
  </si>
  <si>
    <t>735000912</t>
  </si>
  <si>
    <t>Vyregulování ventilu nebo kohoutu dvojregulačního s termostatickým ovládáním</t>
  </si>
  <si>
    <t>1202953262</t>
  </si>
  <si>
    <t>Regulace otopného systému při opravách vyregulování dvojregulačních ventilů a kohoutů s termostatickým ovládáním</t>
  </si>
  <si>
    <t>https://podminky.urs.cz/item/CS_URS_2024_02/735000912</t>
  </si>
  <si>
    <t>83</t>
  </si>
  <si>
    <t>735111810</t>
  </si>
  <si>
    <t>Demontáž otopného tělesa litinového článkového</t>
  </si>
  <si>
    <t>578029104</t>
  </si>
  <si>
    <t>Demontáž otopných těles litinových článkových</t>
  </si>
  <si>
    <t>https://podminky.urs.cz/item/CS_URS_2024_02/735111810</t>
  </si>
  <si>
    <t>84</t>
  </si>
  <si>
    <t>735151579</t>
  </si>
  <si>
    <t>Otopné těleso panelové dvoudeskové 2 přídavné přestupní plochy výška/délka 600/1200 mm výkon 2015 W</t>
  </si>
  <si>
    <t>-846328952</t>
  </si>
  <si>
    <t>Otopná tělesa panelová dvoudesková PN 1,0 MPa, T do 110°C se dvěma přídavnými přestupními plochami výšky tělesa 600 mm stavební délky / výkonu 1200 mm / 2015 W</t>
  </si>
  <si>
    <t>https://podminky.urs.cz/item/CS_URS_2024_02/735151579</t>
  </si>
  <si>
    <t>85</t>
  </si>
  <si>
    <t>998735101</t>
  </si>
  <si>
    <t>Přesun hmot tonážní pro otopná tělesa v objektech v do 6 m</t>
  </si>
  <si>
    <t>1022044690</t>
  </si>
  <si>
    <t>Přesun hmot pro otopná tělesa stanovený z hmotnosti přesunovaného materiálu vodorovná dopravní vzdálenost do 50 m základní v objektech výšky do 6 m</t>
  </si>
  <si>
    <t>https://podminky.urs.cz/item/CS_URS_2024_02/998735101</t>
  </si>
  <si>
    <t>763</t>
  </si>
  <si>
    <t>Konstrukce suché výstavby</t>
  </si>
  <si>
    <t>86</t>
  </si>
  <si>
    <t>763111313</t>
  </si>
  <si>
    <t>SDK příčka tl 100 mm profil CW+UW 75 desky 1xA 12,5 bez izolace do EI 30</t>
  </si>
  <si>
    <t>-2081895649</t>
  </si>
  <si>
    <t>Příčka ze sádrokartonových desek s nosnou konstrukcí z jednoduchých ocelových profilů UW, CW jednoduše opláštěná deskou standardní A tl. 12,5 mm, příčka tl. 100 mm, profil 75, bez izolace, EI do 30</t>
  </si>
  <si>
    <t>https://podminky.urs.cz/item/CS_URS_2024_02/763111313</t>
  </si>
  <si>
    <t>5*3,1</t>
  </si>
  <si>
    <t>-0,8*2</t>
  </si>
  <si>
    <t>87</t>
  </si>
  <si>
    <t>763111712</t>
  </si>
  <si>
    <t>SDK příčka kluzné napojení ke stropu</t>
  </si>
  <si>
    <t>710006844</t>
  </si>
  <si>
    <t>Příčka ze sádrokartonových desek ostatní konstrukce a práce na příčkách ze sádrokartonových desek kluzné napojení příčky ke stropu</t>
  </si>
  <si>
    <t>https://podminky.urs.cz/item/CS_URS_2024_02/763111712</t>
  </si>
  <si>
    <t>88</t>
  </si>
  <si>
    <t>763111714</t>
  </si>
  <si>
    <t>SDK příčka zalomení</t>
  </si>
  <si>
    <t>684262394</t>
  </si>
  <si>
    <t>Příčka ze sádrokartonových desek ostatní konstrukce a práce na příčkách ze sádrokartonových desek zalomení příčky</t>
  </si>
  <si>
    <t>https://podminky.urs.cz/item/CS_URS_2024_02/763111714</t>
  </si>
  <si>
    <t>89</t>
  </si>
  <si>
    <t>998763100</t>
  </si>
  <si>
    <t>Přesun hmot tonážní pro dřevostavby v objektech v do 6 m</t>
  </si>
  <si>
    <t>231617153</t>
  </si>
  <si>
    <t>Přesun hmot pro dřevostavby stanovený z hmotnosti přesunovaného materiálu vodorovná dopravní vzdálenost do 50 m základní v objektech výšky do 6 m</t>
  </si>
  <si>
    <t>https://podminky.urs.cz/item/CS_URS_2024_02/998763100</t>
  </si>
  <si>
    <t>766</t>
  </si>
  <si>
    <t>Konstrukce truhlářské</t>
  </si>
  <si>
    <t>90</t>
  </si>
  <si>
    <t>766660001</t>
  </si>
  <si>
    <t>Montáž dveřních křídel otvíravých jednokřídlových š do 0,8 m do ocelové zárubně</t>
  </si>
  <si>
    <t>-1730066659</t>
  </si>
  <si>
    <t>Montáž dveřních křídel dřevěných nebo plastových otevíravých do ocelové zárubně povrchově upravených jednokřídlových, šířky do 800 mm</t>
  </si>
  <si>
    <t>https://podminky.urs.cz/item/CS_URS_2024_02/766660001</t>
  </si>
  <si>
    <t>91</t>
  </si>
  <si>
    <t>61162014</t>
  </si>
  <si>
    <t>dveře jednokřídlé voštinové povrch fóliový plné 800x1970-2100mm</t>
  </si>
  <si>
    <t>-2132333977</t>
  </si>
  <si>
    <t>92</t>
  </si>
  <si>
    <t>766660002</t>
  </si>
  <si>
    <t>Montáž dveřních křídel otvíravých jednokřídlových š přes 0,8 m do ocelové zárubně</t>
  </si>
  <si>
    <t>-1551878537</t>
  </si>
  <si>
    <t>Montáž dveřních křídel dřevěných nebo plastových otevíravých do ocelové zárubně povrchově upravených jednokřídlových, šířky přes 800 mm</t>
  </si>
  <si>
    <t>https://podminky.urs.cz/item/CS_URS_2024_02/766660002</t>
  </si>
  <si>
    <t>93</t>
  </si>
  <si>
    <t>61162015</t>
  </si>
  <si>
    <t>dveře jednokřídlé voštinové povrch fóliový plné 900x1970-2100mm</t>
  </si>
  <si>
    <t>-932128480</t>
  </si>
  <si>
    <t>94</t>
  </si>
  <si>
    <t>766660728</t>
  </si>
  <si>
    <t>Montáž dveřního interiérového kování - zámku</t>
  </si>
  <si>
    <t>-1795334684</t>
  </si>
  <si>
    <t>Montáž dveřních doplňků dveřního kování interiérového zámku</t>
  </si>
  <si>
    <t>https://podminky.urs.cz/item/CS_URS_2024_02/766660728</t>
  </si>
  <si>
    <t>95</t>
  </si>
  <si>
    <t>54924004</t>
  </si>
  <si>
    <t>zámek zadlabací mezipokojový levý pro cylindrickou vložku rozteč 72x55mm</t>
  </si>
  <si>
    <t>-1286138012</t>
  </si>
  <si>
    <t>96</t>
  </si>
  <si>
    <t>54964151</t>
  </si>
  <si>
    <t>vložka cylindrická 45+90</t>
  </si>
  <si>
    <t>1835007670</t>
  </si>
  <si>
    <t>vložka cylindrická + klíče</t>
  </si>
  <si>
    <t>97</t>
  </si>
  <si>
    <t>766660729</t>
  </si>
  <si>
    <t>Montáž dveřního interiérového kování - štítku s klikou</t>
  </si>
  <si>
    <t>1737381705</t>
  </si>
  <si>
    <t>Montáž dveřních doplňků dveřního kování interiérového štítku s klikou</t>
  </si>
  <si>
    <t>https://podminky.urs.cz/item/CS_URS_2024_02/766660729</t>
  </si>
  <si>
    <t>98</t>
  </si>
  <si>
    <t>54914139</t>
  </si>
  <si>
    <t>kování štítové pro rozteč 90mm</t>
  </si>
  <si>
    <t>-575600672</t>
  </si>
  <si>
    <t>99</t>
  </si>
  <si>
    <t>998766201</t>
  </si>
  <si>
    <t>Přesun hmot procentní pro kce truhlářské v objektech v do 6 m</t>
  </si>
  <si>
    <t>%</t>
  </si>
  <si>
    <t>-326983995</t>
  </si>
  <si>
    <t>Přesun hmot pro konstrukce truhlářské stanovený procentní sazbou (%) z ceny vodorovná dopravní vzdálenost do 50 m základní v objektech výšky do 6 m</t>
  </si>
  <si>
    <t>https://podminky.urs.cz/item/CS_URS_2024_02/998766201</t>
  </si>
  <si>
    <t>771</t>
  </si>
  <si>
    <t>Podlahy z dlaždic</t>
  </si>
  <si>
    <t>100</t>
  </si>
  <si>
    <t>771571810</t>
  </si>
  <si>
    <t>Demontáž podlah z dlaždic keramických kladených do malty</t>
  </si>
  <si>
    <t>2092339666</t>
  </si>
  <si>
    <t>https://podminky.urs.cz/item/CS_URS_2024_02/771571810</t>
  </si>
  <si>
    <t>776</t>
  </si>
  <si>
    <t>Podlahy povlakové</t>
  </si>
  <si>
    <t>101</t>
  </si>
  <si>
    <t>776201812</t>
  </si>
  <si>
    <t>Demontáž lepených povlakových podlah s podložkou ručně</t>
  </si>
  <si>
    <t>909410586</t>
  </si>
  <si>
    <t>Demontáž povlakových podlahovin lepených ručně s podložkou</t>
  </si>
  <si>
    <t>https://podminky.urs.cz/item/CS_URS_2024_02/776201812</t>
  </si>
  <si>
    <t>102</t>
  </si>
  <si>
    <t>776232111</t>
  </si>
  <si>
    <t>Lepení lamel a čtverců z vinylu 2-složkovým lepidlem</t>
  </si>
  <si>
    <t>912971141</t>
  </si>
  <si>
    <t>Montáž podlahovin z vinylu lepením lamel nebo čtverců 2-složkovým lepidlem (do vlhkých prostor)</t>
  </si>
  <si>
    <t>https://podminky.urs.cz/item/CS_URS_2024_02/776232111</t>
  </si>
  <si>
    <t>103</t>
  </si>
  <si>
    <t>28411051</t>
  </si>
  <si>
    <t>dílce vinylové tl 2,5mm, nášlapná vrstva 0,55mm, úprava PUR, třída zátěže 23/33/42, otlak 0,05mm, R10, třída otěru T, hořlavost Bfl S1, bez ftalátů</t>
  </si>
  <si>
    <t>-2014244101</t>
  </si>
  <si>
    <t>76,63*1,1 "Přepočtené koeficientem množství</t>
  </si>
  <si>
    <t>104</t>
  </si>
  <si>
    <t>776411112</t>
  </si>
  <si>
    <t>Montáž obvodových soklíků výšky do 100 mm</t>
  </si>
  <si>
    <t>1758925146</t>
  </si>
  <si>
    <t>Montáž soklíků lepením obvodových, výšky přes 80 do 100 mm</t>
  </si>
  <si>
    <t>https://podminky.urs.cz/item/CS_URS_2024_02/776411112</t>
  </si>
  <si>
    <t>28,9</t>
  </si>
  <si>
    <t>23,9</t>
  </si>
  <si>
    <t>10,1</t>
  </si>
  <si>
    <t>11,2</t>
  </si>
  <si>
    <t>105</t>
  </si>
  <si>
    <t>28411010</t>
  </si>
  <si>
    <t>lišta soklová PVC 20x100mm</t>
  </si>
  <si>
    <t>-1752025427</t>
  </si>
  <si>
    <t>74,1*1,02 "Přepočtené koeficientem množství</t>
  </si>
  <si>
    <t>106</t>
  </si>
  <si>
    <t>998776101</t>
  </si>
  <si>
    <t>Přesun hmot tonážní pro podlahy povlakové v objektech v do 6 m</t>
  </si>
  <si>
    <t>-673301425</t>
  </si>
  <si>
    <t>Přesun hmot pro podlahy povlakové stanovený z hmotnosti přesunovaného materiálu vodorovná dopravní vzdálenost do 50 m základní v objektech výšky do 6 m</t>
  </si>
  <si>
    <t>https://podminky.urs.cz/item/CS_URS_2024_02/998776101</t>
  </si>
  <si>
    <t>781</t>
  </si>
  <si>
    <t>Dokončovací práce - obklady</t>
  </si>
  <si>
    <t>107</t>
  </si>
  <si>
    <t>781121011</t>
  </si>
  <si>
    <t>Nátěr penetrační na stěnu</t>
  </si>
  <si>
    <t>1545451911</t>
  </si>
  <si>
    <t>Příprava podkladu před provedením obkladu nátěr penetrační na stěnu</t>
  </si>
  <si>
    <t>https://podminky.urs.cz/item/CS_URS_2024_02/781121011</t>
  </si>
  <si>
    <t>108</t>
  </si>
  <si>
    <t>781151031</t>
  </si>
  <si>
    <t>Celoplošné vyrovnání podkladu stěrkou tl 3 mm</t>
  </si>
  <si>
    <t>-657550352</t>
  </si>
  <si>
    <t>Příprava podkladu před provedením obkladu celoplošné vyrovnání podkladu stěrkou, tloušťky 3 mm</t>
  </si>
  <si>
    <t>https://podminky.urs.cz/item/CS_URS_2024_02/781151031</t>
  </si>
  <si>
    <t>109</t>
  </si>
  <si>
    <t>781471810</t>
  </si>
  <si>
    <t>Demontáž obkladů z obkladaček keramických kladených do malty</t>
  </si>
  <si>
    <t>836231321</t>
  </si>
  <si>
    <t>Demontáž obkladů z dlaždic keramických kladených do malty</t>
  </si>
  <si>
    <t>https://podminky.urs.cz/item/CS_URS_2024_02/781471810</t>
  </si>
  <si>
    <t>110</t>
  </si>
  <si>
    <t>781474114</t>
  </si>
  <si>
    <t>Montáž obkladů keramických hladkých lepených cementovým flexibilním lepidlem přes 19 do 22 ks/m2</t>
  </si>
  <si>
    <t>-544440223</t>
  </si>
  <si>
    <t>Montáž keramických obkladů stěn lepených cementovým flexibilním lepidlem hladkých přes 19 do 22 ks/m2</t>
  </si>
  <si>
    <t>https://podminky.urs.cz/item/CS_URS_2024_02/781474114</t>
  </si>
  <si>
    <t>obklad za linkami</t>
  </si>
  <si>
    <t>2*1*4</t>
  </si>
  <si>
    <t>za umyvadly</t>
  </si>
  <si>
    <t>111</t>
  </si>
  <si>
    <t>59761709</t>
  </si>
  <si>
    <t>obklad keramický nemrazuvzdorný povrch hladký/mat/lesk tl do 10mm přes 19 do 22ks/m2</t>
  </si>
  <si>
    <t>-1959822020</t>
  </si>
  <si>
    <t>10*1,1 "Přepočtené koeficientem množství</t>
  </si>
  <si>
    <t>112</t>
  </si>
  <si>
    <t>781492251</t>
  </si>
  <si>
    <t>Montáž profilů ukončovacích lepených flexibilním cementovým lepidlem</t>
  </si>
  <si>
    <t>-1815419008</t>
  </si>
  <si>
    <t>Obklad - dokončující práce montáž profilu lepeného flexibilním cementovým lepidlem ukončovacího</t>
  </si>
  <si>
    <t>https://podminky.urs.cz/item/CS_URS_2024_02/781492251</t>
  </si>
  <si>
    <t>1*2*4</t>
  </si>
  <si>
    <t>2+1+2</t>
  </si>
  <si>
    <t>113</t>
  </si>
  <si>
    <t>19416006</t>
  </si>
  <si>
    <t>lišta ukončovací z eloxovaného hliníku 12,5mm</t>
  </si>
  <si>
    <t>382815740</t>
  </si>
  <si>
    <t>13*1,05 'Přepočtené koeficientem množství</t>
  </si>
  <si>
    <t>114</t>
  </si>
  <si>
    <t>781495211</t>
  </si>
  <si>
    <t>Čištění vnitřních ploch stěn po provedení obkladu chemickými prostředky</t>
  </si>
  <si>
    <t>1062520412</t>
  </si>
  <si>
    <t>Čištění vnitřních ploch po provedení obkladu stěn chemickými prostředky</t>
  </si>
  <si>
    <t>https://podminky.urs.cz/item/CS_URS_2024_02/781495211</t>
  </si>
  <si>
    <t>115</t>
  </si>
  <si>
    <t>998781101</t>
  </si>
  <si>
    <t>Přesun hmot tonážní pro obklady keramické v objektech v do 6 m</t>
  </si>
  <si>
    <t>1540085596</t>
  </si>
  <si>
    <t>Přesun hmot pro obklady keramické stanovený z hmotnosti přesunovaného materiálu vodorovná dopravní vzdálenost do 50 m základní v objektech výšky do 6 m</t>
  </si>
  <si>
    <t>https://podminky.urs.cz/item/CS_URS_2024_02/998781101</t>
  </si>
  <si>
    <t>783</t>
  </si>
  <si>
    <t>Dokončovací práce - nátěry</t>
  </si>
  <si>
    <t>116</t>
  </si>
  <si>
    <t>783614551</t>
  </si>
  <si>
    <t>Základní jednonásobný syntetický nátěr potrubí DN do 50 mm</t>
  </si>
  <si>
    <t>405003770</t>
  </si>
  <si>
    <t>Základní nátěr armatur a kovových potrubí jednonásobný potrubí do DN 50 mm syntetický</t>
  </si>
  <si>
    <t>https://podminky.urs.cz/item/CS_URS_2024_02/783614551</t>
  </si>
  <si>
    <t>117</t>
  </si>
  <si>
    <t>783615551</t>
  </si>
  <si>
    <t>Mezinátěr jednonásobný syntetický nátěr potrubí DN do 50 mm</t>
  </si>
  <si>
    <t>-302282456</t>
  </si>
  <si>
    <t>Mezinátěr armatur a kovových potrubí potrubí do DN 50 mm syntetický standardní</t>
  </si>
  <si>
    <t>https://podminky.urs.cz/item/CS_URS_2024_02/783615551</t>
  </si>
  <si>
    <t>118</t>
  </si>
  <si>
    <t>783617611</t>
  </si>
  <si>
    <t>Krycí dvojnásobný syntetický nátěr potrubí DN do 50 mm</t>
  </si>
  <si>
    <t>749321704</t>
  </si>
  <si>
    <t>Krycí nátěr (email) armatur a kovových potrubí potrubí do DN 50 mm dvojnásobný syntetický standardní</t>
  </si>
  <si>
    <t>https://podminky.urs.cz/item/CS_URS_2024_02/783617611</t>
  </si>
  <si>
    <t>784</t>
  </si>
  <si>
    <t>Dokončovací práce - malby a tapety</t>
  </si>
  <si>
    <t>119</t>
  </si>
  <si>
    <t>784121001</t>
  </si>
  <si>
    <t>Oškrabání malby v místnostech v do 3,80 m</t>
  </si>
  <si>
    <t>728224466</t>
  </si>
  <si>
    <t>Oškrabání malby v místnostech výšky do 3,80 m</t>
  </si>
  <si>
    <t>https://podminky.urs.cz/item/CS_URS_2024_02/784121001</t>
  </si>
  <si>
    <t>120</t>
  </si>
  <si>
    <t>784171101</t>
  </si>
  <si>
    <t>Zakrytí vnitřních podlah včetně pozdějšího odkrytí</t>
  </si>
  <si>
    <t>-741192340</t>
  </si>
  <si>
    <t>Zakrytí nemalovaných ploch (materiál ve specifikaci) včetně pozdějšího odkrytí podlah</t>
  </si>
  <si>
    <t>https://podminky.urs.cz/item/CS_URS_2024_02/784171101</t>
  </si>
  <si>
    <t>121</t>
  </si>
  <si>
    <t>58124844</t>
  </si>
  <si>
    <t>fólie pro malířské potřeby zakrývací tl 25µ 4x5m</t>
  </si>
  <si>
    <t>-2086299357</t>
  </si>
  <si>
    <t>77*1,05 "Přepočtené koeficientem množství</t>
  </si>
  <si>
    <t>122</t>
  </si>
  <si>
    <t>784181111</t>
  </si>
  <si>
    <t>Základní silikátová jednonásobná bezbarvá penetrace podkladu v místnostech v do 3,80 m</t>
  </si>
  <si>
    <t>-603974269</t>
  </si>
  <si>
    <t>Penetrace podkladu jednonásobná základní silikátová bezbarvá v místnostech výšky do 3,80 m</t>
  </si>
  <si>
    <t>https://podminky.urs.cz/item/CS_URS_2024_02/784181111</t>
  </si>
  <si>
    <t>123</t>
  </si>
  <si>
    <t>784211101</t>
  </si>
  <si>
    <t>Dvojnásobné bílé malby ze směsí za mokra výborně oděruvzdorných v místnostech v do 3,80 m</t>
  </si>
  <si>
    <t>-1114079870</t>
  </si>
  <si>
    <t>Malby z malířských směsí oděruvzdorných za mokra dvojnásobné, bílé za mokra oděruvzdorné výborně v místnostech výšky do 3,80 m</t>
  </si>
  <si>
    <t>https://podminky.urs.cz/item/CS_URS_2024_02/784211101</t>
  </si>
  <si>
    <t>28,9*3</t>
  </si>
  <si>
    <t>23,9*3</t>
  </si>
  <si>
    <t>10,1*3</t>
  </si>
  <si>
    <t>11,2*3</t>
  </si>
  <si>
    <t>12,5*3</t>
  </si>
  <si>
    <t>Práce a dodávky M</t>
  </si>
  <si>
    <t>21-M</t>
  </si>
  <si>
    <t>Elektromontáže</t>
  </si>
  <si>
    <t>124</t>
  </si>
  <si>
    <t>M2101</t>
  </si>
  <si>
    <t>Elektroinstalace, viz samostatný rozpočet</t>
  </si>
  <si>
    <t>kpl</t>
  </si>
  <si>
    <t>1212352381</t>
  </si>
  <si>
    <t>46-M</t>
  </si>
  <si>
    <t>Zemní práce při extr.mont.pracích</t>
  </si>
  <si>
    <t>125</t>
  </si>
  <si>
    <t>460941211</t>
  </si>
  <si>
    <t>Vyplnění a omítnutí rýh při elektroinstalacích ve stěnách hl do 3 cm a š do 3 cm</t>
  </si>
  <si>
    <t>1022739782</t>
  </si>
  <si>
    <t>Vyplnění rýh vyplnění a omítnutí rýh ve stěnách hloubky do 3 cm a šířky do 3 cm</t>
  </si>
  <si>
    <t>https://podminky.urs.cz/item/CS_URS_2024_02/460941211</t>
  </si>
  <si>
    <t>126</t>
  </si>
  <si>
    <t>460941233</t>
  </si>
  <si>
    <t>Vyplnění a omítnutí rýh při elektroinstalacích ve stěnách hl přes 5 do 7 cm a š přes 10 do 15 cm</t>
  </si>
  <si>
    <t>-2077763640</t>
  </si>
  <si>
    <t>Vyplnění rýh vyplnění a omítnutí rýh ve stěnách hloubky přes 5 do 7 cm a šířky přes 10 do 15 cm</t>
  </si>
  <si>
    <t>https://podminky.urs.cz/item/CS_URS_2024_02/460941233</t>
  </si>
  <si>
    <t>02 - ZŠ Škrobálková - Cvičná kuchyňka - interiér</t>
  </si>
  <si>
    <t xml:space="preserve">Umyvadlo včetně baterie pol. 107, baterie pro kuchyňské linky obsaženo v rozpočtu stavební část.  Veškeré vybavení je včetně dopravy na místo a instalace.</t>
  </si>
  <si>
    <t xml:space="preserve">    48-M - Interiér nábytek, vybavení</t>
  </si>
  <si>
    <t>48-M</t>
  </si>
  <si>
    <t>Interiér nábytek, vybavení</t>
  </si>
  <si>
    <t>Sestava varné centrum s dřezem, podrobnější popis uveden v TZ D</t>
  </si>
  <si>
    <t>ks</t>
  </si>
  <si>
    <t>-1138640904</t>
  </si>
  <si>
    <t>Kancelářské pracovní místo, podrobnější popis uveden v TZ D</t>
  </si>
  <si>
    <t>34373231</t>
  </si>
  <si>
    <t>Vysoká skříň, podrobnější popis uveden v TZ D</t>
  </si>
  <si>
    <t>1722640735</t>
  </si>
  <si>
    <t>Trouba vestavěná, podrobnější popis uveden v TZ D</t>
  </si>
  <si>
    <t>604706011</t>
  </si>
  <si>
    <t xml:space="preserve">Skříň  s vestavnou myčkou, podrobnější popis uveden v TZ D</t>
  </si>
  <si>
    <t>-1804874298</t>
  </si>
  <si>
    <t>Skříň s vestavnou myčkou, podrobnější popis uveden v TZ D</t>
  </si>
  <si>
    <t>Kruhový jídelní stůl se čtyřmi židlemi, podrobnější popis uveden v TZ D</t>
  </si>
  <si>
    <t>sada</t>
  </si>
  <si>
    <t>1431678522</t>
  </si>
  <si>
    <t>Chladnička, podrobnější popis uveden v TZ D</t>
  </si>
  <si>
    <t>-458741982</t>
  </si>
  <si>
    <t>Školní tabule, podrobnější popis uveden v TZ D</t>
  </si>
  <si>
    <t>-650618972</t>
  </si>
  <si>
    <t>Doplňky interiéru, viz samostatný soupis v excelu</t>
  </si>
  <si>
    <t>1511591158</t>
  </si>
  <si>
    <t>03 - ZŠ Škrobálková - Pracovní dílny - stavební část</t>
  </si>
  <si>
    <t xml:space="preserve">    714 - Akustická a protiotřesová opatření</t>
  </si>
  <si>
    <t>256222488</t>
  </si>
  <si>
    <t>M05</t>
  </si>
  <si>
    <t>47,06</t>
  </si>
  <si>
    <t>M06</t>
  </si>
  <si>
    <t>13,16</t>
  </si>
  <si>
    <t>122469934</t>
  </si>
  <si>
    <t>60,22*2 "Přepočtené koeficientem množství</t>
  </si>
  <si>
    <t>-1126267730</t>
  </si>
  <si>
    <t>-1391215973</t>
  </si>
  <si>
    <t>-1328871479</t>
  </si>
  <si>
    <t>1142009268</t>
  </si>
  <si>
    <t>-1778267769</t>
  </si>
  <si>
    <t>951328954</t>
  </si>
  <si>
    <t>667282843</t>
  </si>
  <si>
    <t>1464202569</t>
  </si>
  <si>
    <t>6,261*14 "Přepočtené koeficientem množství</t>
  </si>
  <si>
    <t>-1075282793</t>
  </si>
  <si>
    <t>-1024563707</t>
  </si>
  <si>
    <t>714</t>
  </si>
  <si>
    <t>Akustická a protiotřesová opatření</t>
  </si>
  <si>
    <t>714121011</t>
  </si>
  <si>
    <t>Montáž podstropních panelů s rozšířenou zvukovou pohltivostí zavěšených na viditelný rošt</t>
  </si>
  <si>
    <t>-1484987083</t>
  </si>
  <si>
    <t>Montáž akustických minerálních panelů podstropních s rozšířenou pohltivostí zvuku zavěšených na rošt viditelný</t>
  </si>
  <si>
    <t>https://podminky.urs.cz/item/CS_URS_2024_02/714121011</t>
  </si>
  <si>
    <t>63126361</t>
  </si>
  <si>
    <t>panel akustický hygienický povrch porézní skelná tkanina hrana zatřená rovná αw=0,95 viditelný rastr š 24mm bílý tl 15mm</t>
  </si>
  <si>
    <t>-1124905941</t>
  </si>
  <si>
    <t>47,06*1,05 "Přepočtené koeficientem množství</t>
  </si>
  <si>
    <t>998714101</t>
  </si>
  <si>
    <t>Přesun hmot tonážní pro akustická a protiotřesová opatření v objektech v do 6 m</t>
  </si>
  <si>
    <t>-159398782</t>
  </si>
  <si>
    <t>Přesun hmot pro akustická a protiotřesová opatření stanovený z hmotnosti přesunovaného materiálu vodorovná dopravní vzdálenost do 50 m základní v objektech výšky do 6 m</t>
  </si>
  <si>
    <t>https://podminky.urs.cz/item/CS_URS_2024_02/998714101</t>
  </si>
  <si>
    <t>278960556</t>
  </si>
  <si>
    <t>1755094240</t>
  </si>
  <si>
    <t>-747911525</t>
  </si>
  <si>
    <t>-1753096473</t>
  </si>
  <si>
    <t>648320760</t>
  </si>
  <si>
    <t>1487078806</t>
  </si>
  <si>
    <t>75495735</t>
  </si>
  <si>
    <t>621664985</t>
  </si>
  <si>
    <t>35*2*0,37</t>
  </si>
  <si>
    <t>735151680</t>
  </si>
  <si>
    <t>Otopné těleso panelové třídeskové 3 přídavné přestupní plochy výška/délka 600/1400 mm výkon 3368 W</t>
  </si>
  <si>
    <t>-1499251368</t>
  </si>
  <si>
    <t>Otopná tělesa panelová třídesková PN 1,0 MPa, T do 110°C se třemi přídavnými přestupními plochami výšky tělesa 600 mm stavební délky / výkonu 1400 mm / 3368 W</t>
  </si>
  <si>
    <t>https://podminky.urs.cz/item/CS_URS_2024_02/735151680</t>
  </si>
  <si>
    <t>845056963</t>
  </si>
  <si>
    <t>-695298778</t>
  </si>
  <si>
    <t>3,3*3,1</t>
  </si>
  <si>
    <t>1112870343</t>
  </si>
  <si>
    <t>119061355</t>
  </si>
  <si>
    <t>1110671610</t>
  </si>
  <si>
    <t>-1196585321</t>
  </si>
  <si>
    <t>-2097823907</t>
  </si>
  <si>
    <t>1726655660</t>
  </si>
  <si>
    <t>vložka cylindrická + 4 klíče</t>
  </si>
  <si>
    <t>-827079719</t>
  </si>
  <si>
    <t>2035305467</t>
  </si>
  <si>
    <t>1322427225</t>
  </si>
  <si>
    <t>1335731510</t>
  </si>
  <si>
    <t>1170904037</t>
  </si>
  <si>
    <t>47,06+13,16</t>
  </si>
  <si>
    <t>1635088678</t>
  </si>
  <si>
    <t>-1681266494</t>
  </si>
  <si>
    <t>60,22*1,1 "Přepočtené koeficientem množství</t>
  </si>
  <si>
    <t>1510556752</t>
  </si>
  <si>
    <t>27,6</t>
  </si>
  <si>
    <t>16,2</t>
  </si>
  <si>
    <t>1335979286</t>
  </si>
  <si>
    <t>43,8*1,02 "Přepočtené koeficientem množství</t>
  </si>
  <si>
    <t>-1284151825</t>
  </si>
  <si>
    <t>1885723086</t>
  </si>
  <si>
    <t>1824029293</t>
  </si>
  <si>
    <t>-1490808370</t>
  </si>
  <si>
    <t>-2129051527</t>
  </si>
  <si>
    <t>27,6*2,9</t>
  </si>
  <si>
    <t>16,2*3</t>
  </si>
  <si>
    <t>1952902020</t>
  </si>
  <si>
    <t>-70282639</t>
  </si>
  <si>
    <t>61*1,05 "Přepočtené koeficientem množství</t>
  </si>
  <si>
    <t>838578701</t>
  </si>
  <si>
    <t>202668727</t>
  </si>
  <si>
    <t>1606044832</t>
  </si>
  <si>
    <t>-1132896669</t>
  </si>
  <si>
    <t>04 - ZŠ Škrobálková - Pracovní dílny - interiér</t>
  </si>
  <si>
    <t>Veškeré vybavení je včetně dopravy na místo a instalace.</t>
  </si>
  <si>
    <t>201</t>
  </si>
  <si>
    <t>Dílenský pracovní stůl pro učitele, podrobnější popis uveden v TZ D</t>
  </si>
  <si>
    <t>1455179680</t>
  </si>
  <si>
    <t>202</t>
  </si>
  <si>
    <t>Dílenský pracovní stůl pro žáky, podrobnější popis uveden v TZ D</t>
  </si>
  <si>
    <t>-941028871</t>
  </si>
  <si>
    <t>203</t>
  </si>
  <si>
    <t>-2012334327</t>
  </si>
  <si>
    <t>204</t>
  </si>
  <si>
    <t>Dílenská židle, podrobnější popis uveden v TZ D</t>
  </si>
  <si>
    <t>1570398438</t>
  </si>
  <si>
    <t>205</t>
  </si>
  <si>
    <t>Dílenský regál, podrobnější popis uveden v TZ D</t>
  </si>
  <si>
    <t>-696648179</t>
  </si>
  <si>
    <t>206</t>
  </si>
  <si>
    <t>1350780211</t>
  </si>
  <si>
    <t>207</t>
  </si>
  <si>
    <t>71661456</t>
  </si>
  <si>
    <t>208</t>
  </si>
  <si>
    <t>-629176445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</si>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</sst>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9751101" TargetMode="External" /><Relationship Id="rId2" Type="http://schemas.openxmlformats.org/officeDocument/2006/relationships/hyperlink" Target="https://podminky.urs.cz/item/CS_URS_2024_02/162751117" TargetMode="External" /><Relationship Id="rId3" Type="http://schemas.openxmlformats.org/officeDocument/2006/relationships/hyperlink" Target="https://podminky.urs.cz/item/CS_URS_2024_02/162751119" TargetMode="External" /><Relationship Id="rId4" Type="http://schemas.openxmlformats.org/officeDocument/2006/relationships/hyperlink" Target="https://podminky.urs.cz/item/CS_URS_2024_02/171201231" TargetMode="External" /><Relationship Id="rId5" Type="http://schemas.openxmlformats.org/officeDocument/2006/relationships/hyperlink" Target="https://podminky.urs.cz/item/CS_URS_2024_02/174111102" TargetMode="External" /><Relationship Id="rId6" Type="http://schemas.openxmlformats.org/officeDocument/2006/relationships/hyperlink" Target="https://podminky.urs.cz/item/CS_URS_2024_02/175111101" TargetMode="External" /><Relationship Id="rId7" Type="http://schemas.openxmlformats.org/officeDocument/2006/relationships/hyperlink" Target="https://podminky.urs.cz/item/CS_URS_2024_02/317142442" TargetMode="External" /><Relationship Id="rId8" Type="http://schemas.openxmlformats.org/officeDocument/2006/relationships/hyperlink" Target="https://podminky.urs.cz/item/CS_URS_2024_02/342272225" TargetMode="External" /><Relationship Id="rId9" Type="http://schemas.openxmlformats.org/officeDocument/2006/relationships/hyperlink" Target="https://podminky.urs.cz/item/CS_URS_2024_02/342272245" TargetMode="External" /><Relationship Id="rId10" Type="http://schemas.openxmlformats.org/officeDocument/2006/relationships/hyperlink" Target="https://podminky.urs.cz/item/CS_URS_2024_02/342291121" TargetMode="External" /><Relationship Id="rId11" Type="http://schemas.openxmlformats.org/officeDocument/2006/relationships/hyperlink" Target="https://podminky.urs.cz/item/CS_URS_2024_02/451572111" TargetMode="External" /><Relationship Id="rId12" Type="http://schemas.openxmlformats.org/officeDocument/2006/relationships/hyperlink" Target="https://podminky.urs.cz/item/CS_URS_2024_02/611311131" TargetMode="External" /><Relationship Id="rId13" Type="http://schemas.openxmlformats.org/officeDocument/2006/relationships/hyperlink" Target="https://podminky.urs.cz/item/CS_URS_2024_02/611311132" TargetMode="External" /><Relationship Id="rId14" Type="http://schemas.openxmlformats.org/officeDocument/2006/relationships/hyperlink" Target="https://podminky.urs.cz/item/CS_URS_2024_02/612142001" TargetMode="External" /><Relationship Id="rId15" Type="http://schemas.openxmlformats.org/officeDocument/2006/relationships/hyperlink" Target="https://podminky.urs.cz/item/CS_URS_2024_02/612311131" TargetMode="External" /><Relationship Id="rId16" Type="http://schemas.openxmlformats.org/officeDocument/2006/relationships/hyperlink" Target="https://podminky.urs.cz/item/CS_URS_2024_02/612321121" TargetMode="External" /><Relationship Id="rId17" Type="http://schemas.openxmlformats.org/officeDocument/2006/relationships/hyperlink" Target="https://podminky.urs.cz/item/CS_URS_2024_02/612325121" TargetMode="External" /><Relationship Id="rId18" Type="http://schemas.openxmlformats.org/officeDocument/2006/relationships/hyperlink" Target="https://podminky.urs.cz/item/CS_URS_2024_02/631312141" TargetMode="External" /><Relationship Id="rId19" Type="http://schemas.openxmlformats.org/officeDocument/2006/relationships/hyperlink" Target="https://podminky.urs.cz/item/CS_URS_2024_02/632451234" TargetMode="External" /><Relationship Id="rId20" Type="http://schemas.openxmlformats.org/officeDocument/2006/relationships/hyperlink" Target="https://podminky.urs.cz/item/CS_URS_2024_02/632451292" TargetMode="External" /><Relationship Id="rId21" Type="http://schemas.openxmlformats.org/officeDocument/2006/relationships/hyperlink" Target="https://podminky.urs.cz/item/CS_URS_2024_02/642942111" TargetMode="External" /><Relationship Id="rId22" Type="http://schemas.openxmlformats.org/officeDocument/2006/relationships/hyperlink" Target="https://podminky.urs.cz/item/CS_URS_2024_02/642942611" TargetMode="External" /><Relationship Id="rId23" Type="http://schemas.openxmlformats.org/officeDocument/2006/relationships/hyperlink" Target="https://podminky.urs.cz/item/CS_URS_2024_02/949101111" TargetMode="External" /><Relationship Id="rId24" Type="http://schemas.openxmlformats.org/officeDocument/2006/relationships/hyperlink" Target="https://podminky.urs.cz/item/CS_URS_2024_02/952901111" TargetMode="External" /><Relationship Id="rId25" Type="http://schemas.openxmlformats.org/officeDocument/2006/relationships/hyperlink" Target="https://podminky.urs.cz/item/CS_URS_2024_02/962031132" TargetMode="External" /><Relationship Id="rId26" Type="http://schemas.openxmlformats.org/officeDocument/2006/relationships/hyperlink" Target="https://podminky.urs.cz/item/CS_URS_2024_02/962032231" TargetMode="External" /><Relationship Id="rId27" Type="http://schemas.openxmlformats.org/officeDocument/2006/relationships/hyperlink" Target="https://podminky.urs.cz/item/CS_URS_2024_02/965042141" TargetMode="External" /><Relationship Id="rId28" Type="http://schemas.openxmlformats.org/officeDocument/2006/relationships/hyperlink" Target="https://podminky.urs.cz/item/CS_URS_2024_02/965045113" TargetMode="External" /><Relationship Id="rId29" Type="http://schemas.openxmlformats.org/officeDocument/2006/relationships/hyperlink" Target="https://podminky.urs.cz/item/CS_URS_2024_02/968072456" TargetMode="External" /><Relationship Id="rId30" Type="http://schemas.openxmlformats.org/officeDocument/2006/relationships/hyperlink" Target="https://podminky.urs.cz/item/CS_URS_2024_02/974031132" TargetMode="External" /><Relationship Id="rId31" Type="http://schemas.openxmlformats.org/officeDocument/2006/relationships/hyperlink" Target="https://podminky.urs.cz/item/CS_URS_2024_02/974031142" TargetMode="External" /><Relationship Id="rId32" Type="http://schemas.openxmlformats.org/officeDocument/2006/relationships/hyperlink" Target="https://podminky.urs.cz/item/CS_URS_2024_02/977312113" TargetMode="External" /><Relationship Id="rId33" Type="http://schemas.openxmlformats.org/officeDocument/2006/relationships/hyperlink" Target="https://podminky.urs.cz/item/CS_URS_2024_02/978035127" TargetMode="External" /><Relationship Id="rId34" Type="http://schemas.openxmlformats.org/officeDocument/2006/relationships/hyperlink" Target="https://podminky.urs.cz/item/CS_URS_2024_02/997013211" TargetMode="External" /><Relationship Id="rId35" Type="http://schemas.openxmlformats.org/officeDocument/2006/relationships/hyperlink" Target="https://podminky.urs.cz/item/CS_URS_2024_02/997013501" TargetMode="External" /><Relationship Id="rId36" Type="http://schemas.openxmlformats.org/officeDocument/2006/relationships/hyperlink" Target="https://podminky.urs.cz/item/CS_URS_2024_02/997013509" TargetMode="External" /><Relationship Id="rId37" Type="http://schemas.openxmlformats.org/officeDocument/2006/relationships/hyperlink" Target="https://podminky.urs.cz/item/CS_URS_2024_02/997013869" TargetMode="External" /><Relationship Id="rId38" Type="http://schemas.openxmlformats.org/officeDocument/2006/relationships/hyperlink" Target="https://podminky.urs.cz/item/CS_URS_2024_02/998018001" TargetMode="External" /><Relationship Id="rId39" Type="http://schemas.openxmlformats.org/officeDocument/2006/relationships/hyperlink" Target="https://podminky.urs.cz/item/CS_URS_2024_02/711111001" TargetMode="External" /><Relationship Id="rId40" Type="http://schemas.openxmlformats.org/officeDocument/2006/relationships/hyperlink" Target="https://podminky.urs.cz/item/CS_URS_2024_02/711141821" TargetMode="External" /><Relationship Id="rId41" Type="http://schemas.openxmlformats.org/officeDocument/2006/relationships/hyperlink" Target="https://podminky.urs.cz/item/CS_URS_2024_02/711141559" TargetMode="External" /><Relationship Id="rId42" Type="http://schemas.openxmlformats.org/officeDocument/2006/relationships/hyperlink" Target="https://podminky.urs.cz/item/CS_URS_2024_02/998711101" TargetMode="External" /><Relationship Id="rId43" Type="http://schemas.openxmlformats.org/officeDocument/2006/relationships/hyperlink" Target="https://podminky.urs.cz/item/CS_URS_2024_02/721171913" TargetMode="External" /><Relationship Id="rId44" Type="http://schemas.openxmlformats.org/officeDocument/2006/relationships/hyperlink" Target="https://podminky.urs.cz/item/CS_URS_2024_02/721171915" TargetMode="External" /><Relationship Id="rId45" Type="http://schemas.openxmlformats.org/officeDocument/2006/relationships/hyperlink" Target="https://podminky.urs.cz/item/CS_URS_2024_02/721173401" TargetMode="External" /><Relationship Id="rId46" Type="http://schemas.openxmlformats.org/officeDocument/2006/relationships/hyperlink" Target="https://podminky.urs.cz/item/CS_URS_2024_02/721174042" TargetMode="External" /><Relationship Id="rId47" Type="http://schemas.openxmlformats.org/officeDocument/2006/relationships/hyperlink" Target="https://podminky.urs.cz/item/CS_URS_2024_02/721174043" TargetMode="External" /><Relationship Id="rId48" Type="http://schemas.openxmlformats.org/officeDocument/2006/relationships/hyperlink" Target="https://podminky.urs.cz/item/CS_URS_2024_02/721226511" TargetMode="External" /><Relationship Id="rId49" Type="http://schemas.openxmlformats.org/officeDocument/2006/relationships/hyperlink" Target="https://podminky.urs.cz/item/CS_URS_2024_02/721290111" TargetMode="External" /><Relationship Id="rId50" Type="http://schemas.openxmlformats.org/officeDocument/2006/relationships/hyperlink" Target="https://podminky.urs.cz/item/CS_URS_2024_02/998721101" TargetMode="External" /><Relationship Id="rId51" Type="http://schemas.openxmlformats.org/officeDocument/2006/relationships/hyperlink" Target="https://podminky.urs.cz/item/CS_URS_2024_02/722131912" TargetMode="External" /><Relationship Id="rId52" Type="http://schemas.openxmlformats.org/officeDocument/2006/relationships/hyperlink" Target="https://podminky.urs.cz/item/CS_URS_2024_02/722174002" TargetMode="External" /><Relationship Id="rId53" Type="http://schemas.openxmlformats.org/officeDocument/2006/relationships/hyperlink" Target="https://podminky.urs.cz/item/CS_URS_2024_02/722174003" TargetMode="External" /><Relationship Id="rId54" Type="http://schemas.openxmlformats.org/officeDocument/2006/relationships/hyperlink" Target="https://podminky.urs.cz/item/CS_URS_2024_02/722181231" TargetMode="External" /><Relationship Id="rId55" Type="http://schemas.openxmlformats.org/officeDocument/2006/relationships/hyperlink" Target="https://podminky.urs.cz/item/CS_URS_2024_02/722181232" TargetMode="External" /><Relationship Id="rId56" Type="http://schemas.openxmlformats.org/officeDocument/2006/relationships/hyperlink" Target="https://podminky.urs.cz/item/CS_URS_2024_02/722290234" TargetMode="External" /><Relationship Id="rId57" Type="http://schemas.openxmlformats.org/officeDocument/2006/relationships/hyperlink" Target="https://podminky.urs.cz/item/CS_URS_2024_02/998722101" TargetMode="External" /><Relationship Id="rId58" Type="http://schemas.openxmlformats.org/officeDocument/2006/relationships/hyperlink" Target="https://podminky.urs.cz/item/CS_URS_2024_02/725211617" TargetMode="External" /><Relationship Id="rId59" Type="http://schemas.openxmlformats.org/officeDocument/2006/relationships/hyperlink" Target="https://podminky.urs.cz/item/CS_URS_2024_02/725311121" TargetMode="External" /><Relationship Id="rId60" Type="http://schemas.openxmlformats.org/officeDocument/2006/relationships/hyperlink" Target="https://podminky.urs.cz/item/CS_URS_2024_02/725532102" TargetMode="External" /><Relationship Id="rId61" Type="http://schemas.openxmlformats.org/officeDocument/2006/relationships/hyperlink" Target="https://podminky.urs.cz/item/CS_URS_2024_02/725819401" TargetMode="External" /><Relationship Id="rId62" Type="http://schemas.openxmlformats.org/officeDocument/2006/relationships/hyperlink" Target="https://podminky.urs.cz/item/CS_URS_2024_02/725821329" TargetMode="External" /><Relationship Id="rId63" Type="http://schemas.openxmlformats.org/officeDocument/2006/relationships/hyperlink" Target="https://podminky.urs.cz/item/CS_URS_2024_02/725822611" TargetMode="External" /><Relationship Id="rId64" Type="http://schemas.openxmlformats.org/officeDocument/2006/relationships/hyperlink" Target="https://podminky.urs.cz/item/CS_URS_2024_02/998725101" TargetMode="External" /><Relationship Id="rId65" Type="http://schemas.openxmlformats.org/officeDocument/2006/relationships/hyperlink" Target="https://podminky.urs.cz/item/CS_URS_2024_02/733110803" TargetMode="External" /><Relationship Id="rId66" Type="http://schemas.openxmlformats.org/officeDocument/2006/relationships/hyperlink" Target="https://podminky.urs.cz/item/CS_URS_2024_02/733111103" TargetMode="External" /><Relationship Id="rId67" Type="http://schemas.openxmlformats.org/officeDocument/2006/relationships/hyperlink" Target="https://podminky.urs.cz/item/CS_URS_2024_02/733111104" TargetMode="External" /><Relationship Id="rId68" Type="http://schemas.openxmlformats.org/officeDocument/2006/relationships/hyperlink" Target="https://podminky.urs.cz/item/CS_URS_2024_02/733190107" TargetMode="External" /><Relationship Id="rId69" Type="http://schemas.openxmlformats.org/officeDocument/2006/relationships/hyperlink" Target="https://podminky.urs.cz/item/CS_URS_2024_02/733191925" TargetMode="External" /><Relationship Id="rId70" Type="http://schemas.openxmlformats.org/officeDocument/2006/relationships/hyperlink" Target="https://podminky.urs.cz/item/CS_URS_2024_02/998733101" TargetMode="External" /><Relationship Id="rId71" Type="http://schemas.openxmlformats.org/officeDocument/2006/relationships/hyperlink" Target="https://podminky.urs.cz/item/CS_URS_2024_02/734221545" TargetMode="External" /><Relationship Id="rId72" Type="http://schemas.openxmlformats.org/officeDocument/2006/relationships/hyperlink" Target="https://podminky.urs.cz/item/CS_URS_2024_02/734222812" TargetMode="External" /><Relationship Id="rId73" Type="http://schemas.openxmlformats.org/officeDocument/2006/relationships/hyperlink" Target="https://podminky.urs.cz/item/CS_URS_2024_02/734261233" TargetMode="External" /><Relationship Id="rId74" Type="http://schemas.openxmlformats.org/officeDocument/2006/relationships/hyperlink" Target="https://podminky.urs.cz/item/CS_URS_2024_02/735000912" TargetMode="External" /><Relationship Id="rId75" Type="http://schemas.openxmlformats.org/officeDocument/2006/relationships/hyperlink" Target="https://podminky.urs.cz/item/CS_URS_2024_02/735111810" TargetMode="External" /><Relationship Id="rId76" Type="http://schemas.openxmlformats.org/officeDocument/2006/relationships/hyperlink" Target="https://podminky.urs.cz/item/CS_URS_2024_02/735151579" TargetMode="External" /><Relationship Id="rId77" Type="http://schemas.openxmlformats.org/officeDocument/2006/relationships/hyperlink" Target="https://podminky.urs.cz/item/CS_URS_2024_02/998735101" TargetMode="External" /><Relationship Id="rId78" Type="http://schemas.openxmlformats.org/officeDocument/2006/relationships/hyperlink" Target="https://podminky.urs.cz/item/CS_URS_2024_02/763111313" TargetMode="External" /><Relationship Id="rId79" Type="http://schemas.openxmlformats.org/officeDocument/2006/relationships/hyperlink" Target="https://podminky.urs.cz/item/CS_URS_2024_02/763111712" TargetMode="External" /><Relationship Id="rId80" Type="http://schemas.openxmlformats.org/officeDocument/2006/relationships/hyperlink" Target="https://podminky.urs.cz/item/CS_URS_2024_02/763111714" TargetMode="External" /><Relationship Id="rId81" Type="http://schemas.openxmlformats.org/officeDocument/2006/relationships/hyperlink" Target="https://podminky.urs.cz/item/CS_URS_2024_02/998763100" TargetMode="External" /><Relationship Id="rId82" Type="http://schemas.openxmlformats.org/officeDocument/2006/relationships/hyperlink" Target="https://podminky.urs.cz/item/CS_URS_2024_02/766660001" TargetMode="External" /><Relationship Id="rId83" Type="http://schemas.openxmlformats.org/officeDocument/2006/relationships/hyperlink" Target="https://podminky.urs.cz/item/CS_URS_2024_02/766660002" TargetMode="External" /><Relationship Id="rId84" Type="http://schemas.openxmlformats.org/officeDocument/2006/relationships/hyperlink" Target="https://podminky.urs.cz/item/CS_URS_2024_02/766660728" TargetMode="External" /><Relationship Id="rId85" Type="http://schemas.openxmlformats.org/officeDocument/2006/relationships/hyperlink" Target="https://podminky.urs.cz/item/CS_URS_2024_02/766660729" TargetMode="External" /><Relationship Id="rId86" Type="http://schemas.openxmlformats.org/officeDocument/2006/relationships/hyperlink" Target="https://podminky.urs.cz/item/CS_URS_2024_02/998766201" TargetMode="External" /><Relationship Id="rId87" Type="http://schemas.openxmlformats.org/officeDocument/2006/relationships/hyperlink" Target="https://podminky.urs.cz/item/CS_URS_2024_02/771571810" TargetMode="External" /><Relationship Id="rId88" Type="http://schemas.openxmlformats.org/officeDocument/2006/relationships/hyperlink" Target="https://podminky.urs.cz/item/CS_URS_2024_02/776201812" TargetMode="External" /><Relationship Id="rId89" Type="http://schemas.openxmlformats.org/officeDocument/2006/relationships/hyperlink" Target="https://podminky.urs.cz/item/CS_URS_2024_02/776232111" TargetMode="External" /><Relationship Id="rId90" Type="http://schemas.openxmlformats.org/officeDocument/2006/relationships/hyperlink" Target="https://podminky.urs.cz/item/CS_URS_2024_02/776411112" TargetMode="External" /><Relationship Id="rId91" Type="http://schemas.openxmlformats.org/officeDocument/2006/relationships/hyperlink" Target="https://podminky.urs.cz/item/CS_URS_2024_02/998776101" TargetMode="External" /><Relationship Id="rId92" Type="http://schemas.openxmlformats.org/officeDocument/2006/relationships/hyperlink" Target="https://podminky.urs.cz/item/CS_URS_2024_02/781121011" TargetMode="External" /><Relationship Id="rId93" Type="http://schemas.openxmlformats.org/officeDocument/2006/relationships/hyperlink" Target="https://podminky.urs.cz/item/CS_URS_2024_02/781151031" TargetMode="External" /><Relationship Id="rId94" Type="http://schemas.openxmlformats.org/officeDocument/2006/relationships/hyperlink" Target="https://podminky.urs.cz/item/CS_URS_2024_02/781471810" TargetMode="External" /><Relationship Id="rId95" Type="http://schemas.openxmlformats.org/officeDocument/2006/relationships/hyperlink" Target="https://podminky.urs.cz/item/CS_URS_2024_02/781474114" TargetMode="External" /><Relationship Id="rId96" Type="http://schemas.openxmlformats.org/officeDocument/2006/relationships/hyperlink" Target="https://podminky.urs.cz/item/CS_URS_2024_02/781492251" TargetMode="External" /><Relationship Id="rId97" Type="http://schemas.openxmlformats.org/officeDocument/2006/relationships/hyperlink" Target="https://podminky.urs.cz/item/CS_URS_2024_02/781495211" TargetMode="External" /><Relationship Id="rId98" Type="http://schemas.openxmlformats.org/officeDocument/2006/relationships/hyperlink" Target="https://podminky.urs.cz/item/CS_URS_2024_02/998781101" TargetMode="External" /><Relationship Id="rId99" Type="http://schemas.openxmlformats.org/officeDocument/2006/relationships/hyperlink" Target="https://podminky.urs.cz/item/CS_URS_2024_02/783614551" TargetMode="External" /><Relationship Id="rId100" Type="http://schemas.openxmlformats.org/officeDocument/2006/relationships/hyperlink" Target="https://podminky.urs.cz/item/CS_URS_2024_02/783615551" TargetMode="External" /><Relationship Id="rId101" Type="http://schemas.openxmlformats.org/officeDocument/2006/relationships/hyperlink" Target="https://podminky.urs.cz/item/CS_URS_2024_02/783617611" TargetMode="External" /><Relationship Id="rId102" Type="http://schemas.openxmlformats.org/officeDocument/2006/relationships/hyperlink" Target="https://podminky.urs.cz/item/CS_URS_2024_02/784121001" TargetMode="External" /><Relationship Id="rId103" Type="http://schemas.openxmlformats.org/officeDocument/2006/relationships/hyperlink" Target="https://podminky.urs.cz/item/CS_URS_2024_02/784171101" TargetMode="External" /><Relationship Id="rId104" Type="http://schemas.openxmlformats.org/officeDocument/2006/relationships/hyperlink" Target="https://podminky.urs.cz/item/CS_URS_2024_02/784181111" TargetMode="External" /><Relationship Id="rId105" Type="http://schemas.openxmlformats.org/officeDocument/2006/relationships/hyperlink" Target="https://podminky.urs.cz/item/CS_URS_2024_02/784211101" TargetMode="External" /><Relationship Id="rId106" Type="http://schemas.openxmlformats.org/officeDocument/2006/relationships/hyperlink" Target="https://podminky.urs.cz/item/CS_URS_2024_02/460941211" TargetMode="External" /><Relationship Id="rId107" Type="http://schemas.openxmlformats.org/officeDocument/2006/relationships/hyperlink" Target="https://podminky.urs.cz/item/CS_URS_2024_02/460941233" TargetMode="External" /><Relationship Id="rId10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32451234" TargetMode="External" /><Relationship Id="rId2" Type="http://schemas.openxmlformats.org/officeDocument/2006/relationships/hyperlink" Target="https://podminky.urs.cz/item/CS_URS_2024_02/632451292" TargetMode="External" /><Relationship Id="rId3" Type="http://schemas.openxmlformats.org/officeDocument/2006/relationships/hyperlink" Target="https://podminky.urs.cz/item/CS_URS_2024_02/642942611" TargetMode="External" /><Relationship Id="rId4" Type="http://schemas.openxmlformats.org/officeDocument/2006/relationships/hyperlink" Target="https://podminky.urs.cz/item/CS_URS_2024_02/949101111" TargetMode="External" /><Relationship Id="rId5" Type="http://schemas.openxmlformats.org/officeDocument/2006/relationships/hyperlink" Target="https://podminky.urs.cz/item/CS_URS_2024_02/952901111" TargetMode="External" /><Relationship Id="rId6" Type="http://schemas.openxmlformats.org/officeDocument/2006/relationships/hyperlink" Target="https://podminky.urs.cz/item/CS_URS_2024_02/965045113" TargetMode="External" /><Relationship Id="rId7" Type="http://schemas.openxmlformats.org/officeDocument/2006/relationships/hyperlink" Target="https://podminky.urs.cz/item/CS_URS_2024_02/997013211" TargetMode="External" /><Relationship Id="rId8" Type="http://schemas.openxmlformats.org/officeDocument/2006/relationships/hyperlink" Target="https://podminky.urs.cz/item/CS_URS_2024_02/997013501" TargetMode="External" /><Relationship Id="rId9" Type="http://schemas.openxmlformats.org/officeDocument/2006/relationships/hyperlink" Target="https://podminky.urs.cz/item/CS_URS_2024_02/997013509" TargetMode="External" /><Relationship Id="rId10" Type="http://schemas.openxmlformats.org/officeDocument/2006/relationships/hyperlink" Target="https://podminky.urs.cz/item/CS_URS_2024_02/997013869" TargetMode="External" /><Relationship Id="rId11" Type="http://schemas.openxmlformats.org/officeDocument/2006/relationships/hyperlink" Target="https://podminky.urs.cz/item/CS_URS_2024_02/998018001" TargetMode="External" /><Relationship Id="rId12" Type="http://schemas.openxmlformats.org/officeDocument/2006/relationships/hyperlink" Target="https://podminky.urs.cz/item/CS_URS_2024_02/714121011" TargetMode="External" /><Relationship Id="rId13" Type="http://schemas.openxmlformats.org/officeDocument/2006/relationships/hyperlink" Target="https://podminky.urs.cz/item/CS_URS_2024_02/998714101" TargetMode="External" /><Relationship Id="rId14" Type="http://schemas.openxmlformats.org/officeDocument/2006/relationships/hyperlink" Target="https://podminky.urs.cz/item/CS_URS_2024_02/733111103" TargetMode="External" /><Relationship Id="rId15" Type="http://schemas.openxmlformats.org/officeDocument/2006/relationships/hyperlink" Target="https://podminky.urs.cz/item/CS_URS_2024_02/733191925" TargetMode="External" /><Relationship Id="rId16" Type="http://schemas.openxmlformats.org/officeDocument/2006/relationships/hyperlink" Target="https://podminky.urs.cz/item/CS_URS_2024_02/998733101" TargetMode="External" /><Relationship Id="rId17" Type="http://schemas.openxmlformats.org/officeDocument/2006/relationships/hyperlink" Target="https://podminky.urs.cz/item/CS_URS_2024_02/734221545" TargetMode="External" /><Relationship Id="rId18" Type="http://schemas.openxmlformats.org/officeDocument/2006/relationships/hyperlink" Target="https://podminky.urs.cz/item/CS_URS_2024_02/734222812" TargetMode="External" /><Relationship Id="rId19" Type="http://schemas.openxmlformats.org/officeDocument/2006/relationships/hyperlink" Target="https://podminky.urs.cz/item/CS_URS_2024_02/734261233" TargetMode="External" /><Relationship Id="rId20" Type="http://schemas.openxmlformats.org/officeDocument/2006/relationships/hyperlink" Target="https://podminky.urs.cz/item/CS_URS_2024_02/735000912" TargetMode="External" /><Relationship Id="rId21" Type="http://schemas.openxmlformats.org/officeDocument/2006/relationships/hyperlink" Target="https://podminky.urs.cz/item/CS_URS_2024_02/735111810" TargetMode="External" /><Relationship Id="rId22" Type="http://schemas.openxmlformats.org/officeDocument/2006/relationships/hyperlink" Target="https://podminky.urs.cz/item/CS_URS_2024_02/735151680" TargetMode="External" /><Relationship Id="rId23" Type="http://schemas.openxmlformats.org/officeDocument/2006/relationships/hyperlink" Target="https://podminky.urs.cz/item/CS_URS_2024_02/998735101" TargetMode="External" /><Relationship Id="rId24" Type="http://schemas.openxmlformats.org/officeDocument/2006/relationships/hyperlink" Target="https://podminky.urs.cz/item/CS_URS_2024_02/763111313" TargetMode="External" /><Relationship Id="rId25" Type="http://schemas.openxmlformats.org/officeDocument/2006/relationships/hyperlink" Target="https://podminky.urs.cz/item/CS_URS_2024_02/763111712" TargetMode="External" /><Relationship Id="rId26" Type="http://schemas.openxmlformats.org/officeDocument/2006/relationships/hyperlink" Target="https://podminky.urs.cz/item/CS_URS_2024_02/998763100" TargetMode="External" /><Relationship Id="rId27" Type="http://schemas.openxmlformats.org/officeDocument/2006/relationships/hyperlink" Target="https://podminky.urs.cz/item/CS_URS_2024_02/766660001" TargetMode="External" /><Relationship Id="rId28" Type="http://schemas.openxmlformats.org/officeDocument/2006/relationships/hyperlink" Target="https://podminky.urs.cz/item/CS_URS_2024_02/766660728" TargetMode="External" /><Relationship Id="rId29" Type="http://schemas.openxmlformats.org/officeDocument/2006/relationships/hyperlink" Target="https://podminky.urs.cz/item/CS_URS_2024_02/766660729" TargetMode="External" /><Relationship Id="rId30" Type="http://schemas.openxmlformats.org/officeDocument/2006/relationships/hyperlink" Target="https://podminky.urs.cz/item/CS_URS_2024_02/998766201" TargetMode="External" /><Relationship Id="rId31" Type="http://schemas.openxmlformats.org/officeDocument/2006/relationships/hyperlink" Target="https://podminky.urs.cz/item/CS_URS_2024_02/776201812" TargetMode="External" /><Relationship Id="rId32" Type="http://schemas.openxmlformats.org/officeDocument/2006/relationships/hyperlink" Target="https://podminky.urs.cz/item/CS_URS_2024_02/776232111" TargetMode="External" /><Relationship Id="rId33" Type="http://schemas.openxmlformats.org/officeDocument/2006/relationships/hyperlink" Target="https://podminky.urs.cz/item/CS_URS_2024_02/776411112" TargetMode="External" /><Relationship Id="rId34" Type="http://schemas.openxmlformats.org/officeDocument/2006/relationships/hyperlink" Target="https://podminky.urs.cz/item/CS_URS_2024_02/998776101" TargetMode="External" /><Relationship Id="rId35" Type="http://schemas.openxmlformats.org/officeDocument/2006/relationships/hyperlink" Target="https://podminky.urs.cz/item/CS_URS_2024_02/783614551" TargetMode="External" /><Relationship Id="rId36" Type="http://schemas.openxmlformats.org/officeDocument/2006/relationships/hyperlink" Target="https://podminky.urs.cz/item/CS_URS_2024_02/783615551" TargetMode="External" /><Relationship Id="rId37" Type="http://schemas.openxmlformats.org/officeDocument/2006/relationships/hyperlink" Target="https://podminky.urs.cz/item/CS_URS_2024_02/783617611" TargetMode="External" /><Relationship Id="rId38" Type="http://schemas.openxmlformats.org/officeDocument/2006/relationships/hyperlink" Target="https://podminky.urs.cz/item/CS_URS_2024_02/784121001" TargetMode="External" /><Relationship Id="rId39" Type="http://schemas.openxmlformats.org/officeDocument/2006/relationships/hyperlink" Target="https://podminky.urs.cz/item/CS_URS_2024_02/784171101" TargetMode="External" /><Relationship Id="rId40" Type="http://schemas.openxmlformats.org/officeDocument/2006/relationships/hyperlink" Target="https://podminky.urs.cz/item/CS_URS_2024_02/784181111" TargetMode="External" /><Relationship Id="rId41" Type="http://schemas.openxmlformats.org/officeDocument/2006/relationships/hyperlink" Target="https://podminky.urs.cz/item/CS_URS_2024_02/784211101" TargetMode="External" /><Relationship Id="rId42" Type="http://schemas.openxmlformats.org/officeDocument/2006/relationships/hyperlink" Target="https://podminky.urs.cz/item/CS_URS_2024_02/460941211" TargetMode="External" /><Relationship Id="rId4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Modernizace učeben ZŠ Slezská Ostrava II (PD, AD, IČ)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Slezská Ostrava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Městský obvod Slezská Ostrava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Kapego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Pavel Klus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ZŠ Škrobálková - Cvi...'!J30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ZŠ Škrobálková - Cvi...'!P105</f>
        <v>0</v>
      </c>
      <c r="AV55" s="122">
        <f>'01 - ZŠ Škrobálková - Cvi...'!J33</f>
        <v>0</v>
      </c>
      <c r="AW55" s="122">
        <f>'01 - ZŠ Škrobálková - Cvi...'!J34</f>
        <v>0</v>
      </c>
      <c r="AX55" s="122">
        <f>'01 - ZŠ Škrobálková - Cvi...'!J35</f>
        <v>0</v>
      </c>
      <c r="AY55" s="122">
        <f>'01 - ZŠ Škrobálková - Cvi...'!J36</f>
        <v>0</v>
      </c>
      <c r="AZ55" s="122">
        <f>'01 - ZŠ Škrobálková - Cvi...'!F33</f>
        <v>0</v>
      </c>
      <c r="BA55" s="122">
        <f>'01 - ZŠ Škrobálková - Cvi...'!F34</f>
        <v>0</v>
      </c>
      <c r="BB55" s="122">
        <f>'01 - ZŠ Škrobálková - Cvi...'!F35</f>
        <v>0</v>
      </c>
      <c r="BC55" s="122">
        <f>'01 - ZŠ Škrobálková - Cvi...'!F36</f>
        <v>0</v>
      </c>
      <c r="BD55" s="124">
        <f>'01 - ZŠ Škrobálková - Cvi...'!F37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14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ZŠ Škrobálková - Cvi...'!J30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'02 - ZŠ Škrobálková - Cvi...'!P81</f>
        <v>0</v>
      </c>
      <c r="AV56" s="122">
        <f>'02 - ZŠ Škrobálková - Cvi...'!J33</f>
        <v>0</v>
      </c>
      <c r="AW56" s="122">
        <f>'02 - ZŠ Škrobálková - Cvi...'!J34</f>
        <v>0</v>
      </c>
      <c r="AX56" s="122">
        <f>'02 - ZŠ Škrobálková - Cvi...'!J35</f>
        <v>0</v>
      </c>
      <c r="AY56" s="122">
        <f>'02 - ZŠ Škrobálková - Cvi...'!J36</f>
        <v>0</v>
      </c>
      <c r="AZ56" s="122">
        <f>'02 - ZŠ Škrobálková - Cvi...'!F33</f>
        <v>0</v>
      </c>
      <c r="BA56" s="122">
        <f>'02 - ZŠ Škrobálková - Cvi...'!F34</f>
        <v>0</v>
      </c>
      <c r="BB56" s="122">
        <f>'02 - ZŠ Škrobálková - Cvi...'!F35</f>
        <v>0</v>
      </c>
      <c r="BC56" s="122">
        <f>'02 - ZŠ Škrobálková - Cvi...'!F36</f>
        <v>0</v>
      </c>
      <c r="BD56" s="124">
        <f>'02 - ZŠ Škrobálková - Cvi...'!F37</f>
        <v>0</v>
      </c>
      <c r="BE56" s="7"/>
      <c r="BT56" s="125" t="s">
        <v>80</v>
      </c>
      <c r="BV56" s="125" t="s">
        <v>74</v>
      </c>
      <c r="BW56" s="125" t="s">
        <v>84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76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ZŠ Škrobálková - Pra...'!J30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'03 - ZŠ Škrobálková - Pra...'!P98</f>
        <v>0</v>
      </c>
      <c r="AV57" s="122">
        <f>'03 - ZŠ Škrobálková - Pra...'!J33</f>
        <v>0</v>
      </c>
      <c r="AW57" s="122">
        <f>'03 - ZŠ Škrobálková - Pra...'!J34</f>
        <v>0</v>
      </c>
      <c r="AX57" s="122">
        <f>'03 - ZŠ Škrobálková - Pra...'!J35</f>
        <v>0</v>
      </c>
      <c r="AY57" s="122">
        <f>'03 - ZŠ Škrobálková - Pra...'!J36</f>
        <v>0</v>
      </c>
      <c r="AZ57" s="122">
        <f>'03 - ZŠ Škrobálková - Pra...'!F33</f>
        <v>0</v>
      </c>
      <c r="BA57" s="122">
        <f>'03 - ZŠ Škrobálková - Pra...'!F34</f>
        <v>0</v>
      </c>
      <c r="BB57" s="122">
        <f>'03 - ZŠ Škrobálková - Pra...'!F35</f>
        <v>0</v>
      </c>
      <c r="BC57" s="122">
        <f>'03 - ZŠ Škrobálková - Pra...'!F36</f>
        <v>0</v>
      </c>
      <c r="BD57" s="124">
        <f>'03 - ZŠ Škrobálková - Pra...'!F37</f>
        <v>0</v>
      </c>
      <c r="BE57" s="7"/>
      <c r="BT57" s="125" t="s">
        <v>80</v>
      </c>
      <c r="BV57" s="125" t="s">
        <v>74</v>
      </c>
      <c r="BW57" s="125" t="s">
        <v>87</v>
      </c>
      <c r="BX57" s="125" t="s">
        <v>5</v>
      </c>
      <c r="CL57" s="125" t="s">
        <v>19</v>
      </c>
      <c r="CM57" s="125" t="s">
        <v>82</v>
      </c>
    </row>
    <row r="58" s="7" customFormat="1" ht="24.75" customHeight="1">
      <c r="A58" s="113" t="s">
        <v>76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ZŠ Škrobálková - Pra...'!J30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6">
        <v>0</v>
      </c>
      <c r="AT58" s="127">
        <f>ROUND(SUM(AV58:AW58),2)</f>
        <v>0</v>
      </c>
      <c r="AU58" s="128">
        <f>'04 - ZŠ Škrobálková - Pra...'!P81</f>
        <v>0</v>
      </c>
      <c r="AV58" s="127">
        <f>'04 - ZŠ Škrobálková - Pra...'!J33</f>
        <v>0</v>
      </c>
      <c r="AW58" s="127">
        <f>'04 - ZŠ Škrobálková - Pra...'!J34</f>
        <v>0</v>
      </c>
      <c r="AX58" s="127">
        <f>'04 - ZŠ Škrobálková - Pra...'!J35</f>
        <v>0</v>
      </c>
      <c r="AY58" s="127">
        <f>'04 - ZŠ Škrobálková - Pra...'!J36</f>
        <v>0</v>
      </c>
      <c r="AZ58" s="127">
        <f>'04 - ZŠ Škrobálková - Pra...'!F33</f>
        <v>0</v>
      </c>
      <c r="BA58" s="127">
        <f>'04 - ZŠ Škrobálková - Pra...'!F34</f>
        <v>0</v>
      </c>
      <c r="BB58" s="127">
        <f>'04 - ZŠ Škrobálková - Pra...'!F35</f>
        <v>0</v>
      </c>
      <c r="BC58" s="127">
        <f>'04 - ZŠ Škrobálková - Pra...'!F36</f>
        <v>0</v>
      </c>
      <c r="BD58" s="129">
        <f>'04 - ZŠ Škrobálková - Pra...'!F37</f>
        <v>0</v>
      </c>
      <c r="BE58" s="7"/>
      <c r="BT58" s="125" t="s">
        <v>80</v>
      </c>
      <c r="BV58" s="125" t="s">
        <v>74</v>
      </c>
      <c r="BW58" s="125" t="s">
        <v>90</v>
      </c>
      <c r="BX58" s="125" t="s">
        <v>5</v>
      </c>
      <c r="CL58" s="125" t="s">
        <v>19</v>
      </c>
      <c r="CM58" s="125" t="s">
        <v>82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zveXVT0Dg8ddeWJQh5TSRlIw+Vl1mHa9zJUnuAKI1BcS7cgtmOpGCZV3OvB85f1Xe2j1khZ8F78EYm1gql1kXw==" hashValue="ZmzBkapDr1mJk8ySGmt2LJusnm6bZtfsqo+MTuTPIE8FWGqQs28/MkNsXvyQg4BpvIicaVJ8+5aE5ExytOp+a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ZŠ Škrobálková - Cvi...'!C2" display="/"/>
    <hyperlink ref="A56" location="'02 - ZŠ Škrobálková - Cvi...'!C2" display="/"/>
    <hyperlink ref="A57" location="'03 - ZŠ Škrobálková - Pra...'!C2" display="/"/>
    <hyperlink ref="A58" location="'04 - ZŠ Škrobálková - Pr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ROUND((SUM(BE105:BE643)),  2)</f>
        <v>0</v>
      </c>
      <c r="G33" s="40"/>
      <c r="H33" s="40"/>
      <c r="I33" s="150">
        <v>0.20999999999999999</v>
      </c>
      <c r="J33" s="149">
        <f>ROUND(((SUM(BE105:BE643))*I33),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ROUND((SUM(BF105:BF643)),  2)</f>
        <v>0</v>
      </c>
      <c r="G34" s="40"/>
      <c r="H34" s="40"/>
      <c r="I34" s="150">
        <v>0.14999999999999999</v>
      </c>
      <c r="J34" s="149">
        <f>ROUND(((SUM(BF105:BF643))*I34),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ROUND((SUM(BG105:BG643)),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ROUND((SUM(BH105:BH643)),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ROUND((SUM(BI105:BI643)),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ZŠ Škrobálková - Cvičná kuchyňka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J106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J107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J136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6"/>
      <c r="J63" s="177">
        <f>J156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J162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103</v>
      </c>
      <c r="E65" s="176"/>
      <c r="F65" s="176"/>
      <c r="G65" s="176"/>
      <c r="H65" s="176"/>
      <c r="I65" s="176"/>
      <c r="J65" s="177">
        <f>J243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104</v>
      </c>
      <c r="E66" s="176"/>
      <c r="F66" s="176"/>
      <c r="G66" s="176"/>
      <c r="H66" s="176"/>
      <c r="I66" s="176"/>
      <c r="J66" s="177">
        <f>J306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105</v>
      </c>
      <c r="E67" s="176"/>
      <c r="F67" s="176"/>
      <c r="G67" s="176"/>
      <c r="H67" s="176"/>
      <c r="I67" s="176"/>
      <c r="J67" s="177">
        <f>J320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106</v>
      </c>
      <c r="E68" s="170"/>
      <c r="F68" s="170"/>
      <c r="G68" s="170"/>
      <c r="H68" s="170"/>
      <c r="I68" s="170"/>
      <c r="J68" s="171">
        <f>J324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107</v>
      </c>
      <c r="E69" s="176"/>
      <c r="F69" s="176"/>
      <c r="G69" s="176"/>
      <c r="H69" s="176"/>
      <c r="I69" s="176"/>
      <c r="J69" s="177">
        <f>J325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108</v>
      </c>
      <c r="E70" s="176"/>
      <c r="F70" s="176"/>
      <c r="G70" s="176"/>
      <c r="H70" s="176"/>
      <c r="I70" s="176"/>
      <c r="J70" s="177">
        <f>J347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109</v>
      </c>
      <c r="E71" s="176"/>
      <c r="F71" s="176"/>
      <c r="G71" s="176"/>
      <c r="H71" s="176"/>
      <c r="I71" s="176"/>
      <c r="J71" s="177">
        <f>J372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110</v>
      </c>
      <c r="E72" s="176"/>
      <c r="F72" s="176"/>
      <c r="G72" s="176"/>
      <c r="H72" s="176"/>
      <c r="I72" s="176"/>
      <c r="J72" s="177">
        <f>J394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111</v>
      </c>
      <c r="E73" s="176"/>
      <c r="F73" s="176"/>
      <c r="G73" s="176"/>
      <c r="H73" s="176"/>
      <c r="I73" s="176"/>
      <c r="J73" s="177">
        <f>J420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112</v>
      </c>
      <c r="E74" s="176"/>
      <c r="F74" s="176"/>
      <c r="G74" s="176"/>
      <c r="H74" s="176"/>
      <c r="I74" s="176"/>
      <c r="J74" s="177">
        <f>J439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113</v>
      </c>
      <c r="E75" s="176"/>
      <c r="F75" s="176"/>
      <c r="G75" s="176"/>
      <c r="H75" s="176"/>
      <c r="I75" s="176"/>
      <c r="J75" s="177">
        <f>J449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114</v>
      </c>
      <c r="E76" s="176"/>
      <c r="F76" s="176"/>
      <c r="G76" s="176"/>
      <c r="H76" s="176"/>
      <c r="I76" s="176"/>
      <c r="J76" s="177">
        <f>J462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115</v>
      </c>
      <c r="E77" s="176"/>
      <c r="F77" s="176"/>
      <c r="G77" s="176"/>
      <c r="H77" s="176"/>
      <c r="I77" s="176"/>
      <c r="J77" s="177">
        <f>J479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116</v>
      </c>
      <c r="E78" s="176"/>
      <c r="F78" s="176"/>
      <c r="G78" s="176"/>
      <c r="H78" s="176"/>
      <c r="I78" s="176"/>
      <c r="J78" s="177">
        <f>J505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117</v>
      </c>
      <c r="E79" s="176"/>
      <c r="F79" s="176"/>
      <c r="G79" s="176"/>
      <c r="H79" s="176"/>
      <c r="I79" s="176"/>
      <c r="J79" s="177">
        <f>J510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118</v>
      </c>
      <c r="E80" s="176"/>
      <c r="F80" s="176"/>
      <c r="G80" s="176"/>
      <c r="H80" s="176"/>
      <c r="I80" s="176"/>
      <c r="J80" s="177">
        <f>J549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119</v>
      </c>
      <c r="E81" s="176"/>
      <c r="F81" s="176"/>
      <c r="G81" s="176"/>
      <c r="H81" s="176"/>
      <c r="I81" s="176"/>
      <c r="J81" s="177">
        <f>J590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120</v>
      </c>
      <c r="E82" s="176"/>
      <c r="F82" s="176"/>
      <c r="G82" s="176"/>
      <c r="H82" s="176"/>
      <c r="I82" s="176"/>
      <c r="J82" s="177">
        <f>J600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67"/>
      <c r="C83" s="168"/>
      <c r="D83" s="169" t="s">
        <v>121</v>
      </c>
      <c r="E83" s="170"/>
      <c r="F83" s="170"/>
      <c r="G83" s="170"/>
      <c r="H83" s="170"/>
      <c r="I83" s="170"/>
      <c r="J83" s="171">
        <f>J633</f>
        <v>0</v>
      </c>
      <c r="K83" s="168"/>
      <c r="L83" s="172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73"/>
      <c r="C84" s="174"/>
      <c r="D84" s="175" t="s">
        <v>122</v>
      </c>
      <c r="E84" s="176"/>
      <c r="F84" s="176"/>
      <c r="G84" s="176"/>
      <c r="H84" s="176"/>
      <c r="I84" s="176"/>
      <c r="J84" s="177">
        <f>J634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123</v>
      </c>
      <c r="E85" s="176"/>
      <c r="F85" s="176"/>
      <c r="G85" s="176"/>
      <c r="H85" s="176"/>
      <c r="I85" s="176"/>
      <c r="J85" s="177">
        <f>J637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91" s="2" customFormat="1" ht="6.96" customHeight="1">
      <c r="A91" s="40"/>
      <c r="B91" s="63"/>
      <c r="C91" s="64"/>
      <c r="D91" s="64"/>
      <c r="E91" s="64"/>
      <c r="F91" s="64"/>
      <c r="G91" s="64"/>
      <c r="H91" s="64"/>
      <c r="I91" s="64"/>
      <c r="J91" s="64"/>
      <c r="K91" s="64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4.96" customHeight="1">
      <c r="A92" s="40"/>
      <c r="B92" s="41"/>
      <c r="C92" s="25" t="s">
        <v>124</v>
      </c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16</v>
      </c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162" t="str">
        <f>E7</f>
        <v>Modernizace učeben ZŠ Slezská Ostrava II (PD, AD, IČ)</v>
      </c>
      <c r="F95" s="34"/>
      <c r="G95" s="34"/>
      <c r="H95" s="34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92</v>
      </c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6.5" customHeight="1">
      <c r="A97" s="40"/>
      <c r="B97" s="41"/>
      <c r="C97" s="42"/>
      <c r="D97" s="42"/>
      <c r="E97" s="71" t="str">
        <f>E9</f>
        <v>01 - ZŠ Škrobálková - Cvičná kuchyňka - stavební část</v>
      </c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21</v>
      </c>
      <c r="D99" s="42"/>
      <c r="E99" s="42"/>
      <c r="F99" s="29" t="str">
        <f>F12</f>
        <v>Slezská Ostrava</v>
      </c>
      <c r="G99" s="42"/>
      <c r="H99" s="42"/>
      <c r="I99" s="34" t="s">
        <v>23</v>
      </c>
      <c r="J99" s="74" t="str">
        <f>IF(J12="","",J12)</f>
        <v>30. 11. 2021</v>
      </c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5.15" customHeight="1">
      <c r="A101" s="40"/>
      <c r="B101" s="41"/>
      <c r="C101" s="34" t="s">
        <v>25</v>
      </c>
      <c r="D101" s="42"/>
      <c r="E101" s="42"/>
      <c r="F101" s="29" t="str">
        <f>E15</f>
        <v>Městský obvod Slezská Ostrava</v>
      </c>
      <c r="G101" s="42"/>
      <c r="H101" s="42"/>
      <c r="I101" s="34" t="s">
        <v>31</v>
      </c>
      <c r="J101" s="38" t="str">
        <f>E21</f>
        <v>Kapego projekt s.r.o.</v>
      </c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5.15" customHeight="1">
      <c r="A102" s="40"/>
      <c r="B102" s="41"/>
      <c r="C102" s="34" t="s">
        <v>29</v>
      </c>
      <c r="D102" s="42"/>
      <c r="E102" s="42"/>
      <c r="F102" s="29" t="str">
        <f>IF(E18="","",E18)</f>
        <v>Vyplň údaj</v>
      </c>
      <c r="G102" s="42"/>
      <c r="H102" s="42"/>
      <c r="I102" s="34" t="s">
        <v>34</v>
      </c>
      <c r="J102" s="38" t="str">
        <f>E24</f>
        <v>Pavel Klus</v>
      </c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0.32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11" customFormat="1" ht="29.28" customHeight="1">
      <c r="A104" s="179"/>
      <c r="B104" s="180"/>
      <c r="C104" s="181" t="s">
        <v>125</v>
      </c>
      <c r="D104" s="182" t="s">
        <v>57</v>
      </c>
      <c r="E104" s="182" t="s">
        <v>53</v>
      </c>
      <c r="F104" s="182" t="s">
        <v>54</v>
      </c>
      <c r="G104" s="182" t="s">
        <v>126</v>
      </c>
      <c r="H104" s="182" t="s">
        <v>127</v>
      </c>
      <c r="I104" s="182" t="s">
        <v>128</v>
      </c>
      <c r="J104" s="182" t="s">
        <v>96</v>
      </c>
      <c r="K104" s="183" t="s">
        <v>129</v>
      </c>
      <c r="L104" s="184"/>
      <c r="M104" s="94" t="s">
        <v>19</v>
      </c>
      <c r="N104" s="95" t="s">
        <v>42</v>
      </c>
      <c r="O104" s="95" t="s">
        <v>130</v>
      </c>
      <c r="P104" s="95" t="s">
        <v>131</v>
      </c>
      <c r="Q104" s="95" t="s">
        <v>132</v>
      </c>
      <c r="R104" s="95" t="s">
        <v>133</v>
      </c>
      <c r="S104" s="95" t="s">
        <v>134</v>
      </c>
      <c r="T104" s="96" t="s">
        <v>135</v>
      </c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</row>
    <row r="105" s="2" customFormat="1" ht="22.8" customHeight="1">
      <c r="A105" s="40"/>
      <c r="B105" s="41"/>
      <c r="C105" s="101" t="s">
        <v>136</v>
      </c>
      <c r="D105" s="42"/>
      <c r="E105" s="42"/>
      <c r="F105" s="42"/>
      <c r="G105" s="42"/>
      <c r="H105" s="42"/>
      <c r="I105" s="42"/>
      <c r="J105" s="185">
        <f>BK105</f>
        <v>0</v>
      </c>
      <c r="K105" s="42"/>
      <c r="L105" s="46"/>
      <c r="M105" s="97"/>
      <c r="N105" s="186"/>
      <c r="O105" s="98"/>
      <c r="P105" s="187">
        <f>P106+P324+P633</f>
        <v>0</v>
      </c>
      <c r="Q105" s="98"/>
      <c r="R105" s="187">
        <f>R106+R324+R633</f>
        <v>37.190610079999999</v>
      </c>
      <c r="S105" s="98"/>
      <c r="T105" s="188">
        <f>T106+T324+T633</f>
        <v>71.180250860000001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71</v>
      </c>
      <c r="AU105" s="19" t="s">
        <v>97</v>
      </c>
      <c r="BK105" s="189">
        <f>BK106+BK324+BK633</f>
        <v>0</v>
      </c>
    </row>
    <row r="106" s="12" customFormat="1" ht="25.92" customHeight="1">
      <c r="A106" s="12"/>
      <c r="B106" s="190"/>
      <c r="C106" s="191"/>
      <c r="D106" s="192" t="s">
        <v>71</v>
      </c>
      <c r="E106" s="193" t="s">
        <v>137</v>
      </c>
      <c r="F106" s="193" t="s">
        <v>138</v>
      </c>
      <c r="G106" s="191"/>
      <c r="H106" s="191"/>
      <c r="I106" s="194"/>
      <c r="J106" s="195">
        <f>BK106</f>
        <v>0</v>
      </c>
      <c r="K106" s="191"/>
      <c r="L106" s="196"/>
      <c r="M106" s="197"/>
      <c r="N106" s="198"/>
      <c r="O106" s="198"/>
      <c r="P106" s="199">
        <f>P107+P136+P156+P162+P243+P306+P320</f>
        <v>0</v>
      </c>
      <c r="Q106" s="198"/>
      <c r="R106" s="199">
        <f>R107+R136+R156+R162+R243+R306+R320</f>
        <v>35.207131449999999</v>
      </c>
      <c r="S106" s="198"/>
      <c r="T106" s="200">
        <f>T107+T136+T156+T162+T243+T306+T320</f>
        <v>59.429230799999999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80</v>
      </c>
      <c r="AT106" s="202" t="s">
        <v>71</v>
      </c>
      <c r="AU106" s="202" t="s">
        <v>72</v>
      </c>
      <c r="AY106" s="201" t="s">
        <v>139</v>
      </c>
      <c r="BK106" s="203">
        <f>BK107+BK136+BK156+BK162+BK243+BK306+BK320</f>
        <v>0</v>
      </c>
    </row>
    <row r="107" s="12" customFormat="1" ht="22.8" customHeight="1">
      <c r="A107" s="12"/>
      <c r="B107" s="190"/>
      <c r="C107" s="191"/>
      <c r="D107" s="192" t="s">
        <v>71</v>
      </c>
      <c r="E107" s="204" t="s">
        <v>80</v>
      </c>
      <c r="F107" s="204" t="s">
        <v>140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SUM(P108:P135)</f>
        <v>0</v>
      </c>
      <c r="Q107" s="198"/>
      <c r="R107" s="199">
        <f>SUM(R108:R135)</f>
        <v>10.800000000000001</v>
      </c>
      <c r="S107" s="198"/>
      <c r="T107" s="200">
        <f>SUM(T108:T135)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80</v>
      </c>
      <c r="AT107" s="202" t="s">
        <v>71</v>
      </c>
      <c r="AU107" s="202" t="s">
        <v>80</v>
      </c>
      <c r="AY107" s="201" t="s">
        <v>139</v>
      </c>
      <c r="BK107" s="203">
        <f>SUM(BK108:BK135)</f>
        <v>0</v>
      </c>
    </row>
    <row r="108" s="2" customFormat="1" ht="24.15" customHeight="1">
      <c r="A108" s="40"/>
      <c r="B108" s="41"/>
      <c r="C108" s="206" t="s">
        <v>80</v>
      </c>
      <c r="D108" s="206" t="s">
        <v>141</v>
      </c>
      <c r="E108" s="207" t="s">
        <v>142</v>
      </c>
      <c r="F108" s="208" t="s">
        <v>143</v>
      </c>
      <c r="G108" s="209" t="s">
        <v>144</v>
      </c>
      <c r="H108" s="210">
        <v>10.800000000000001</v>
      </c>
      <c r="I108" s="211"/>
      <c r="J108" s="212">
        <f>ROUND(I108*H108,2)</f>
        <v>0</v>
      </c>
      <c r="K108" s="208" t="s">
        <v>145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146</v>
      </c>
      <c r="AT108" s="217" t="s">
        <v>141</v>
      </c>
      <c r="AU108" s="217" t="s">
        <v>82</v>
      </c>
      <c r="AY108" s="19" t="s">
        <v>139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146</v>
      </c>
      <c r="BM108" s="217" t="s">
        <v>147</v>
      </c>
    </row>
    <row r="109" s="2" customFormat="1">
      <c r="A109" s="40"/>
      <c r="B109" s="41"/>
      <c r="C109" s="42"/>
      <c r="D109" s="219" t="s">
        <v>148</v>
      </c>
      <c r="E109" s="42"/>
      <c r="F109" s="220" t="s">
        <v>149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148</v>
      </c>
      <c r="AU109" s="19" t="s">
        <v>82</v>
      </c>
    </row>
    <row r="110" s="2" customFormat="1">
      <c r="A110" s="40"/>
      <c r="B110" s="41"/>
      <c r="C110" s="42"/>
      <c r="D110" s="224" t="s">
        <v>150</v>
      </c>
      <c r="E110" s="42"/>
      <c r="F110" s="225" t="s">
        <v>151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150</v>
      </c>
      <c r="AU110" s="19" t="s">
        <v>82</v>
      </c>
    </row>
    <row r="111" s="13" customFormat="1">
      <c r="A111" s="13"/>
      <c r="B111" s="226"/>
      <c r="C111" s="227"/>
      <c r="D111" s="219" t="s">
        <v>152</v>
      </c>
      <c r="E111" s="228" t="s">
        <v>19</v>
      </c>
      <c r="F111" s="229" t="s">
        <v>153</v>
      </c>
      <c r="G111" s="227"/>
      <c r="H111" s="228" t="s">
        <v>19</v>
      </c>
      <c r="I111" s="230"/>
      <c r="J111" s="227"/>
      <c r="K111" s="227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152</v>
      </c>
      <c r="AU111" s="235" t="s">
        <v>82</v>
      </c>
      <c r="AV111" s="13" t="s">
        <v>80</v>
      </c>
      <c r="AW111" s="13" t="s">
        <v>33</v>
      </c>
      <c r="AX111" s="13" t="s">
        <v>72</v>
      </c>
      <c r="AY111" s="235" t="s">
        <v>139</v>
      </c>
    </row>
    <row r="112" s="14" customFormat="1">
      <c r="A112" s="14"/>
      <c r="B112" s="236"/>
      <c r="C112" s="237"/>
      <c r="D112" s="219" t="s">
        <v>152</v>
      </c>
      <c r="E112" s="238" t="s">
        <v>19</v>
      </c>
      <c r="F112" s="239" t="s">
        <v>154</v>
      </c>
      <c r="G112" s="237"/>
      <c r="H112" s="240">
        <v>10.800000000000001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152</v>
      </c>
      <c r="AU112" s="246" t="s">
        <v>82</v>
      </c>
      <c r="AV112" s="14" t="s">
        <v>82</v>
      </c>
      <c r="AW112" s="14" t="s">
        <v>33</v>
      </c>
      <c r="AX112" s="14" t="s">
        <v>80</v>
      </c>
      <c r="AY112" s="246" t="s">
        <v>139</v>
      </c>
    </row>
    <row r="113" s="2" customFormat="1" ht="37.8" customHeight="1">
      <c r="A113" s="40"/>
      <c r="B113" s="41"/>
      <c r="C113" s="206" t="s">
        <v>82</v>
      </c>
      <c r="D113" s="206" t="s">
        <v>141</v>
      </c>
      <c r="E113" s="207" t="s">
        <v>155</v>
      </c>
      <c r="F113" s="208" t="s">
        <v>156</v>
      </c>
      <c r="G113" s="209" t="s">
        <v>144</v>
      </c>
      <c r="H113" s="210">
        <v>2.7000000000000002</v>
      </c>
      <c r="I113" s="211"/>
      <c r="J113" s="212">
        <f>ROUND(I113*H113,2)</f>
        <v>0</v>
      </c>
      <c r="K113" s="208" t="s">
        <v>145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146</v>
      </c>
      <c r="AT113" s="217" t="s">
        <v>141</v>
      </c>
      <c r="AU113" s="217" t="s">
        <v>82</v>
      </c>
      <c r="AY113" s="19" t="s">
        <v>139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146</v>
      </c>
      <c r="BM113" s="217" t="s">
        <v>157</v>
      </c>
    </row>
    <row r="114" s="2" customFormat="1">
      <c r="A114" s="40"/>
      <c r="B114" s="41"/>
      <c r="C114" s="42"/>
      <c r="D114" s="219" t="s">
        <v>148</v>
      </c>
      <c r="E114" s="42"/>
      <c r="F114" s="220" t="s">
        <v>158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148</v>
      </c>
      <c r="AU114" s="19" t="s">
        <v>82</v>
      </c>
    </row>
    <row r="115" s="2" customFormat="1">
      <c r="A115" s="40"/>
      <c r="B115" s="41"/>
      <c r="C115" s="42"/>
      <c r="D115" s="224" t="s">
        <v>150</v>
      </c>
      <c r="E115" s="42"/>
      <c r="F115" s="225" t="s">
        <v>159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150</v>
      </c>
      <c r="AU115" s="19" t="s">
        <v>82</v>
      </c>
    </row>
    <row r="116" s="14" customFormat="1">
      <c r="A116" s="14"/>
      <c r="B116" s="236"/>
      <c r="C116" s="237"/>
      <c r="D116" s="219" t="s">
        <v>152</v>
      </c>
      <c r="E116" s="238" t="s">
        <v>19</v>
      </c>
      <c r="F116" s="239" t="s">
        <v>160</v>
      </c>
      <c r="G116" s="237"/>
      <c r="H116" s="240">
        <v>2.7000000000000002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152</v>
      </c>
      <c r="AU116" s="246" t="s">
        <v>82</v>
      </c>
      <c r="AV116" s="14" t="s">
        <v>82</v>
      </c>
      <c r="AW116" s="14" t="s">
        <v>33</v>
      </c>
      <c r="AX116" s="14" t="s">
        <v>80</v>
      </c>
      <c r="AY116" s="246" t="s">
        <v>139</v>
      </c>
    </row>
    <row r="117" s="2" customFormat="1" ht="37.8" customHeight="1">
      <c r="A117" s="40"/>
      <c r="B117" s="41"/>
      <c r="C117" s="206" t="s">
        <v>161</v>
      </c>
      <c r="D117" s="206" t="s">
        <v>141</v>
      </c>
      <c r="E117" s="207" t="s">
        <v>162</v>
      </c>
      <c r="F117" s="208" t="s">
        <v>163</v>
      </c>
      <c r="G117" s="209" t="s">
        <v>144</v>
      </c>
      <c r="H117" s="210">
        <v>13.5</v>
      </c>
      <c r="I117" s="211"/>
      <c r="J117" s="212">
        <f>ROUND(I117*H117,2)</f>
        <v>0</v>
      </c>
      <c r="K117" s="208" t="s">
        <v>145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146</v>
      </c>
      <c r="AT117" s="217" t="s">
        <v>141</v>
      </c>
      <c r="AU117" s="217" t="s">
        <v>82</v>
      </c>
      <c r="AY117" s="19" t="s">
        <v>139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146</v>
      </c>
      <c r="BM117" s="217" t="s">
        <v>164</v>
      </c>
    </row>
    <row r="118" s="2" customFormat="1">
      <c r="A118" s="40"/>
      <c r="B118" s="41"/>
      <c r="C118" s="42"/>
      <c r="D118" s="219" t="s">
        <v>148</v>
      </c>
      <c r="E118" s="42"/>
      <c r="F118" s="220" t="s">
        <v>165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148</v>
      </c>
      <c r="AU118" s="19" t="s">
        <v>82</v>
      </c>
    </row>
    <row r="119" s="2" customFormat="1">
      <c r="A119" s="40"/>
      <c r="B119" s="41"/>
      <c r="C119" s="42"/>
      <c r="D119" s="224" t="s">
        <v>150</v>
      </c>
      <c r="E119" s="42"/>
      <c r="F119" s="225" t="s">
        <v>166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82</v>
      </c>
    </row>
    <row r="120" s="14" customFormat="1">
      <c r="A120" s="14"/>
      <c r="B120" s="236"/>
      <c r="C120" s="237"/>
      <c r="D120" s="219" t="s">
        <v>152</v>
      </c>
      <c r="E120" s="238" t="s">
        <v>19</v>
      </c>
      <c r="F120" s="239" t="s">
        <v>167</v>
      </c>
      <c r="G120" s="237"/>
      <c r="H120" s="240">
        <v>13.5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152</v>
      </c>
      <c r="AU120" s="246" t="s">
        <v>82</v>
      </c>
      <c r="AV120" s="14" t="s">
        <v>82</v>
      </c>
      <c r="AW120" s="14" t="s">
        <v>33</v>
      </c>
      <c r="AX120" s="14" t="s">
        <v>80</v>
      </c>
      <c r="AY120" s="246" t="s">
        <v>139</v>
      </c>
    </row>
    <row r="121" s="2" customFormat="1" ht="33" customHeight="1">
      <c r="A121" s="40"/>
      <c r="B121" s="41"/>
      <c r="C121" s="206" t="s">
        <v>146</v>
      </c>
      <c r="D121" s="206" t="s">
        <v>141</v>
      </c>
      <c r="E121" s="207" t="s">
        <v>168</v>
      </c>
      <c r="F121" s="208" t="s">
        <v>169</v>
      </c>
      <c r="G121" s="209" t="s">
        <v>170</v>
      </c>
      <c r="H121" s="210">
        <v>4.8600000000000003</v>
      </c>
      <c r="I121" s="211"/>
      <c r="J121" s="212">
        <f>ROUND(I121*H121,2)</f>
        <v>0</v>
      </c>
      <c r="K121" s="208" t="s">
        <v>145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146</v>
      </c>
      <c r="AT121" s="217" t="s">
        <v>141</v>
      </c>
      <c r="AU121" s="217" t="s">
        <v>82</v>
      </c>
      <c r="AY121" s="19" t="s">
        <v>139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146</v>
      </c>
      <c r="BM121" s="217" t="s">
        <v>171</v>
      </c>
    </row>
    <row r="122" s="2" customFormat="1">
      <c r="A122" s="40"/>
      <c r="B122" s="41"/>
      <c r="C122" s="42"/>
      <c r="D122" s="219" t="s">
        <v>148</v>
      </c>
      <c r="E122" s="42"/>
      <c r="F122" s="220" t="s">
        <v>172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148</v>
      </c>
      <c r="AU122" s="19" t="s">
        <v>82</v>
      </c>
    </row>
    <row r="123" s="2" customFormat="1">
      <c r="A123" s="40"/>
      <c r="B123" s="41"/>
      <c r="C123" s="42"/>
      <c r="D123" s="224" t="s">
        <v>150</v>
      </c>
      <c r="E123" s="42"/>
      <c r="F123" s="225" t="s">
        <v>173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150</v>
      </c>
      <c r="AU123" s="19" t="s">
        <v>82</v>
      </c>
    </row>
    <row r="124" s="14" customFormat="1">
      <c r="A124" s="14"/>
      <c r="B124" s="236"/>
      <c r="C124" s="237"/>
      <c r="D124" s="219" t="s">
        <v>152</v>
      </c>
      <c r="E124" s="238" t="s">
        <v>19</v>
      </c>
      <c r="F124" s="239" t="s">
        <v>174</v>
      </c>
      <c r="G124" s="237"/>
      <c r="H124" s="240">
        <v>4.8600000000000003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152</v>
      </c>
      <c r="AU124" s="246" t="s">
        <v>82</v>
      </c>
      <c r="AV124" s="14" t="s">
        <v>82</v>
      </c>
      <c r="AW124" s="14" t="s">
        <v>33</v>
      </c>
      <c r="AX124" s="14" t="s">
        <v>80</v>
      </c>
      <c r="AY124" s="246" t="s">
        <v>139</v>
      </c>
    </row>
    <row r="125" s="2" customFormat="1" ht="24.15" customHeight="1">
      <c r="A125" s="40"/>
      <c r="B125" s="41"/>
      <c r="C125" s="206" t="s">
        <v>175</v>
      </c>
      <c r="D125" s="206" t="s">
        <v>141</v>
      </c>
      <c r="E125" s="207" t="s">
        <v>176</v>
      </c>
      <c r="F125" s="208" t="s">
        <v>177</v>
      </c>
      <c r="G125" s="209" t="s">
        <v>144</v>
      </c>
      <c r="H125" s="210">
        <v>2.7000000000000002</v>
      </c>
      <c r="I125" s="211"/>
      <c r="J125" s="212">
        <f>ROUND(I125*H125,2)</f>
        <v>0</v>
      </c>
      <c r="K125" s="208" t="s">
        <v>145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146</v>
      </c>
      <c r="AT125" s="217" t="s">
        <v>141</v>
      </c>
      <c r="AU125" s="217" t="s">
        <v>82</v>
      </c>
      <c r="AY125" s="19" t="s">
        <v>139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146</v>
      </c>
      <c r="BM125" s="217" t="s">
        <v>178</v>
      </c>
    </row>
    <row r="126" s="2" customFormat="1">
      <c r="A126" s="40"/>
      <c r="B126" s="41"/>
      <c r="C126" s="42"/>
      <c r="D126" s="219" t="s">
        <v>148</v>
      </c>
      <c r="E126" s="42"/>
      <c r="F126" s="220" t="s">
        <v>179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148</v>
      </c>
      <c r="AU126" s="19" t="s">
        <v>82</v>
      </c>
    </row>
    <row r="127" s="2" customFormat="1">
      <c r="A127" s="40"/>
      <c r="B127" s="41"/>
      <c r="C127" s="42"/>
      <c r="D127" s="224" t="s">
        <v>150</v>
      </c>
      <c r="E127" s="42"/>
      <c r="F127" s="225" t="s">
        <v>180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82</v>
      </c>
    </row>
    <row r="128" s="14" customFormat="1">
      <c r="A128" s="14"/>
      <c r="B128" s="236"/>
      <c r="C128" s="237"/>
      <c r="D128" s="219" t="s">
        <v>152</v>
      </c>
      <c r="E128" s="238" t="s">
        <v>19</v>
      </c>
      <c r="F128" s="239" t="s">
        <v>181</v>
      </c>
      <c r="G128" s="237"/>
      <c r="H128" s="240">
        <v>2.7000000000000002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152</v>
      </c>
      <c r="AU128" s="246" t="s">
        <v>82</v>
      </c>
      <c r="AV128" s="14" t="s">
        <v>82</v>
      </c>
      <c r="AW128" s="14" t="s">
        <v>33</v>
      </c>
      <c r="AX128" s="14" t="s">
        <v>80</v>
      </c>
      <c r="AY128" s="246" t="s">
        <v>139</v>
      </c>
    </row>
    <row r="129" s="2" customFormat="1" ht="24.15" customHeight="1">
      <c r="A129" s="40"/>
      <c r="B129" s="41"/>
      <c r="C129" s="206" t="s">
        <v>182</v>
      </c>
      <c r="D129" s="206" t="s">
        <v>141</v>
      </c>
      <c r="E129" s="207" t="s">
        <v>183</v>
      </c>
      <c r="F129" s="208" t="s">
        <v>184</v>
      </c>
      <c r="G129" s="209" t="s">
        <v>144</v>
      </c>
      <c r="H129" s="210">
        <v>5.4000000000000004</v>
      </c>
      <c r="I129" s="211"/>
      <c r="J129" s="212">
        <f>ROUND(I129*H129,2)</f>
        <v>0</v>
      </c>
      <c r="K129" s="208" t="s">
        <v>145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146</v>
      </c>
      <c r="AT129" s="217" t="s">
        <v>141</v>
      </c>
      <c r="AU129" s="217" t="s">
        <v>82</v>
      </c>
      <c r="AY129" s="19" t="s">
        <v>139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146</v>
      </c>
      <c r="BM129" s="217" t="s">
        <v>185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186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148</v>
      </c>
      <c r="AU130" s="19" t="s">
        <v>82</v>
      </c>
    </row>
    <row r="131" s="2" customFormat="1">
      <c r="A131" s="40"/>
      <c r="B131" s="41"/>
      <c r="C131" s="42"/>
      <c r="D131" s="224" t="s">
        <v>150</v>
      </c>
      <c r="E131" s="42"/>
      <c r="F131" s="225" t="s">
        <v>187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150</v>
      </c>
      <c r="AU131" s="19" t="s">
        <v>82</v>
      </c>
    </row>
    <row r="132" s="14" customFormat="1">
      <c r="A132" s="14"/>
      <c r="B132" s="236"/>
      <c r="C132" s="237"/>
      <c r="D132" s="219" t="s">
        <v>152</v>
      </c>
      <c r="E132" s="238" t="s">
        <v>19</v>
      </c>
      <c r="F132" s="239" t="s">
        <v>188</v>
      </c>
      <c r="G132" s="237"/>
      <c r="H132" s="240">
        <v>5.4000000000000004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152</v>
      </c>
      <c r="AU132" s="246" t="s">
        <v>82</v>
      </c>
      <c r="AV132" s="14" t="s">
        <v>82</v>
      </c>
      <c r="AW132" s="14" t="s">
        <v>33</v>
      </c>
      <c r="AX132" s="14" t="s">
        <v>80</v>
      </c>
      <c r="AY132" s="246" t="s">
        <v>139</v>
      </c>
    </row>
    <row r="133" s="2" customFormat="1" ht="16.5" customHeight="1">
      <c r="A133" s="40"/>
      <c r="B133" s="41"/>
      <c r="C133" s="247" t="s">
        <v>189</v>
      </c>
      <c r="D133" s="247" t="s">
        <v>190</v>
      </c>
      <c r="E133" s="248" t="s">
        <v>191</v>
      </c>
      <c r="F133" s="249" t="s">
        <v>192</v>
      </c>
      <c r="G133" s="250" t="s">
        <v>170</v>
      </c>
      <c r="H133" s="251">
        <v>10.800000000000001</v>
      </c>
      <c r="I133" s="252"/>
      <c r="J133" s="253">
        <f>ROUND(I133*H133,2)</f>
        <v>0</v>
      </c>
      <c r="K133" s="249" t="s">
        <v>145</v>
      </c>
      <c r="L133" s="254"/>
      <c r="M133" s="255" t="s">
        <v>19</v>
      </c>
      <c r="N133" s="256" t="s">
        <v>43</v>
      </c>
      <c r="O133" s="86"/>
      <c r="P133" s="215">
        <f>O133*H133</f>
        <v>0</v>
      </c>
      <c r="Q133" s="215">
        <v>1</v>
      </c>
      <c r="R133" s="215">
        <f>Q133*H133</f>
        <v>10.800000000000001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193</v>
      </c>
      <c r="AT133" s="217" t="s">
        <v>190</v>
      </c>
      <c r="AU133" s="217" t="s">
        <v>82</v>
      </c>
      <c r="AY133" s="19" t="s">
        <v>139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146</v>
      </c>
      <c r="BM133" s="217" t="s">
        <v>194</v>
      </c>
    </row>
    <row r="134" s="2" customFormat="1">
      <c r="A134" s="40"/>
      <c r="B134" s="41"/>
      <c r="C134" s="42"/>
      <c r="D134" s="219" t="s">
        <v>148</v>
      </c>
      <c r="E134" s="42"/>
      <c r="F134" s="220" t="s">
        <v>192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148</v>
      </c>
      <c r="AU134" s="19" t="s">
        <v>82</v>
      </c>
    </row>
    <row r="135" s="14" customFormat="1">
      <c r="A135" s="14"/>
      <c r="B135" s="236"/>
      <c r="C135" s="237"/>
      <c r="D135" s="219" t="s">
        <v>152</v>
      </c>
      <c r="E135" s="238" t="s">
        <v>19</v>
      </c>
      <c r="F135" s="239" t="s">
        <v>195</v>
      </c>
      <c r="G135" s="237"/>
      <c r="H135" s="240">
        <v>10.800000000000001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152</v>
      </c>
      <c r="AU135" s="246" t="s">
        <v>82</v>
      </c>
      <c r="AV135" s="14" t="s">
        <v>82</v>
      </c>
      <c r="AW135" s="14" t="s">
        <v>33</v>
      </c>
      <c r="AX135" s="14" t="s">
        <v>80</v>
      </c>
      <c r="AY135" s="246" t="s">
        <v>139</v>
      </c>
    </row>
    <row r="136" s="12" customFormat="1" ht="22.8" customHeight="1">
      <c r="A136" s="12"/>
      <c r="B136" s="190"/>
      <c r="C136" s="191"/>
      <c r="D136" s="192" t="s">
        <v>71</v>
      </c>
      <c r="E136" s="204" t="s">
        <v>161</v>
      </c>
      <c r="F136" s="204" t="s">
        <v>196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SUM(P137:P155)</f>
        <v>0</v>
      </c>
      <c r="Q136" s="198"/>
      <c r="R136" s="199">
        <f>SUM(R137:R155)</f>
        <v>2.4977958500000002</v>
      </c>
      <c r="S136" s="198"/>
      <c r="T136" s="200">
        <f>SUM(T137:T155)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80</v>
      </c>
      <c r="AT136" s="202" t="s">
        <v>71</v>
      </c>
      <c r="AU136" s="202" t="s">
        <v>80</v>
      </c>
      <c r="AY136" s="201" t="s">
        <v>139</v>
      </c>
      <c r="BK136" s="203">
        <f>SUM(BK137:BK155)</f>
        <v>0</v>
      </c>
    </row>
    <row r="137" s="2" customFormat="1" ht="33" customHeight="1">
      <c r="A137" s="40"/>
      <c r="B137" s="41"/>
      <c r="C137" s="206" t="s">
        <v>193</v>
      </c>
      <c r="D137" s="206" t="s">
        <v>141</v>
      </c>
      <c r="E137" s="207" t="s">
        <v>197</v>
      </c>
      <c r="F137" s="208" t="s">
        <v>198</v>
      </c>
      <c r="G137" s="209" t="s">
        <v>199</v>
      </c>
      <c r="H137" s="210">
        <v>1</v>
      </c>
      <c r="I137" s="211"/>
      <c r="J137" s="212">
        <f>ROUND(I137*H137,2)</f>
        <v>0</v>
      </c>
      <c r="K137" s="208" t="s">
        <v>145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0.03193</v>
      </c>
      <c r="R137" s="215">
        <f>Q137*H137</f>
        <v>0.03193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146</v>
      </c>
      <c r="AT137" s="217" t="s">
        <v>141</v>
      </c>
      <c r="AU137" s="217" t="s">
        <v>82</v>
      </c>
      <c r="AY137" s="19" t="s">
        <v>139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146</v>
      </c>
      <c r="BM137" s="217" t="s">
        <v>200</v>
      </c>
    </row>
    <row r="138" s="2" customFormat="1">
      <c r="A138" s="40"/>
      <c r="B138" s="41"/>
      <c r="C138" s="42"/>
      <c r="D138" s="219" t="s">
        <v>148</v>
      </c>
      <c r="E138" s="42"/>
      <c r="F138" s="220" t="s">
        <v>201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148</v>
      </c>
      <c r="AU138" s="19" t="s">
        <v>82</v>
      </c>
    </row>
    <row r="139" s="2" customFormat="1">
      <c r="A139" s="40"/>
      <c r="B139" s="41"/>
      <c r="C139" s="42"/>
      <c r="D139" s="224" t="s">
        <v>150</v>
      </c>
      <c r="E139" s="42"/>
      <c r="F139" s="225" t="s">
        <v>202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82</v>
      </c>
    </row>
    <row r="140" s="2" customFormat="1" ht="24.15" customHeight="1">
      <c r="A140" s="40"/>
      <c r="B140" s="41"/>
      <c r="C140" s="206" t="s">
        <v>203</v>
      </c>
      <c r="D140" s="206" t="s">
        <v>141</v>
      </c>
      <c r="E140" s="207" t="s">
        <v>204</v>
      </c>
      <c r="F140" s="208" t="s">
        <v>205</v>
      </c>
      <c r="G140" s="209" t="s">
        <v>206</v>
      </c>
      <c r="H140" s="210">
        <v>1.8600000000000001</v>
      </c>
      <c r="I140" s="211"/>
      <c r="J140" s="212">
        <f>ROUND(I140*H140,2)</f>
        <v>0</v>
      </c>
      <c r="K140" s="208" t="s">
        <v>145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0.061719999999999997</v>
      </c>
      <c r="R140" s="215">
        <f>Q140*H140</f>
        <v>0.1147992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146</v>
      </c>
      <c r="AT140" s="217" t="s">
        <v>141</v>
      </c>
      <c r="AU140" s="217" t="s">
        <v>82</v>
      </c>
      <c r="AY140" s="19" t="s">
        <v>139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146</v>
      </c>
      <c r="BM140" s="217" t="s">
        <v>207</v>
      </c>
    </row>
    <row r="141" s="2" customFormat="1">
      <c r="A141" s="40"/>
      <c r="B141" s="41"/>
      <c r="C141" s="42"/>
      <c r="D141" s="219" t="s">
        <v>148</v>
      </c>
      <c r="E141" s="42"/>
      <c r="F141" s="220" t="s">
        <v>208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148</v>
      </c>
      <c r="AU141" s="19" t="s">
        <v>82</v>
      </c>
    </row>
    <row r="142" s="2" customFormat="1">
      <c r="A142" s="40"/>
      <c r="B142" s="41"/>
      <c r="C142" s="42"/>
      <c r="D142" s="224" t="s">
        <v>150</v>
      </c>
      <c r="E142" s="42"/>
      <c r="F142" s="225" t="s">
        <v>209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82</v>
      </c>
    </row>
    <row r="143" s="13" customFormat="1">
      <c r="A143" s="13"/>
      <c r="B143" s="226"/>
      <c r="C143" s="227"/>
      <c r="D143" s="219" t="s">
        <v>152</v>
      </c>
      <c r="E143" s="228" t="s">
        <v>19</v>
      </c>
      <c r="F143" s="229" t="s">
        <v>210</v>
      </c>
      <c r="G143" s="227"/>
      <c r="H143" s="228" t="s">
        <v>19</v>
      </c>
      <c r="I143" s="230"/>
      <c r="J143" s="227"/>
      <c r="K143" s="227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152</v>
      </c>
      <c r="AU143" s="235" t="s">
        <v>82</v>
      </c>
      <c r="AV143" s="13" t="s">
        <v>80</v>
      </c>
      <c r="AW143" s="13" t="s">
        <v>33</v>
      </c>
      <c r="AX143" s="13" t="s">
        <v>72</v>
      </c>
      <c r="AY143" s="235" t="s">
        <v>139</v>
      </c>
    </row>
    <row r="144" s="14" customFormat="1">
      <c r="A144" s="14"/>
      <c r="B144" s="236"/>
      <c r="C144" s="237"/>
      <c r="D144" s="219" t="s">
        <v>152</v>
      </c>
      <c r="E144" s="238" t="s">
        <v>19</v>
      </c>
      <c r="F144" s="239" t="s">
        <v>211</v>
      </c>
      <c r="G144" s="237"/>
      <c r="H144" s="240">
        <v>1.8600000000000001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152</v>
      </c>
      <c r="AU144" s="246" t="s">
        <v>82</v>
      </c>
      <c r="AV144" s="14" t="s">
        <v>82</v>
      </c>
      <c r="AW144" s="14" t="s">
        <v>33</v>
      </c>
      <c r="AX144" s="14" t="s">
        <v>80</v>
      </c>
      <c r="AY144" s="246" t="s">
        <v>139</v>
      </c>
    </row>
    <row r="145" s="2" customFormat="1" ht="24.15" customHeight="1">
      <c r="A145" s="40"/>
      <c r="B145" s="41"/>
      <c r="C145" s="206" t="s">
        <v>212</v>
      </c>
      <c r="D145" s="206" t="s">
        <v>141</v>
      </c>
      <c r="E145" s="207" t="s">
        <v>213</v>
      </c>
      <c r="F145" s="208" t="s">
        <v>214</v>
      </c>
      <c r="G145" s="209" t="s">
        <v>206</v>
      </c>
      <c r="H145" s="210">
        <v>29.664999999999999</v>
      </c>
      <c r="I145" s="211"/>
      <c r="J145" s="212">
        <f>ROUND(I145*H145,2)</f>
        <v>0</v>
      </c>
      <c r="K145" s="208" t="s">
        <v>145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0.079210000000000003</v>
      </c>
      <c r="R145" s="215">
        <f>Q145*H145</f>
        <v>2.34976465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146</v>
      </c>
      <c r="AT145" s="217" t="s">
        <v>141</v>
      </c>
      <c r="AU145" s="217" t="s">
        <v>82</v>
      </c>
      <c r="AY145" s="19" t="s">
        <v>139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146</v>
      </c>
      <c r="BM145" s="217" t="s">
        <v>215</v>
      </c>
    </row>
    <row r="146" s="2" customFormat="1">
      <c r="A146" s="40"/>
      <c r="B146" s="41"/>
      <c r="C146" s="42"/>
      <c r="D146" s="219" t="s">
        <v>148</v>
      </c>
      <c r="E146" s="42"/>
      <c r="F146" s="220" t="s">
        <v>216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148</v>
      </c>
      <c r="AU146" s="19" t="s">
        <v>82</v>
      </c>
    </row>
    <row r="147" s="2" customFormat="1">
      <c r="A147" s="40"/>
      <c r="B147" s="41"/>
      <c r="C147" s="42"/>
      <c r="D147" s="224" t="s">
        <v>150</v>
      </c>
      <c r="E147" s="42"/>
      <c r="F147" s="225" t="s">
        <v>217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150</v>
      </c>
      <c r="AU147" s="19" t="s">
        <v>82</v>
      </c>
    </row>
    <row r="148" s="13" customFormat="1">
      <c r="A148" s="13"/>
      <c r="B148" s="226"/>
      <c r="C148" s="227"/>
      <c r="D148" s="219" t="s">
        <v>152</v>
      </c>
      <c r="E148" s="228" t="s">
        <v>19</v>
      </c>
      <c r="F148" s="229" t="s">
        <v>218</v>
      </c>
      <c r="G148" s="227"/>
      <c r="H148" s="228" t="s">
        <v>19</v>
      </c>
      <c r="I148" s="230"/>
      <c r="J148" s="227"/>
      <c r="K148" s="227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152</v>
      </c>
      <c r="AU148" s="235" t="s">
        <v>82</v>
      </c>
      <c r="AV148" s="13" t="s">
        <v>80</v>
      </c>
      <c r="AW148" s="13" t="s">
        <v>33</v>
      </c>
      <c r="AX148" s="13" t="s">
        <v>72</v>
      </c>
      <c r="AY148" s="235" t="s">
        <v>139</v>
      </c>
    </row>
    <row r="149" s="14" customFormat="1">
      <c r="A149" s="14"/>
      <c r="B149" s="236"/>
      <c r="C149" s="237"/>
      <c r="D149" s="219" t="s">
        <v>152</v>
      </c>
      <c r="E149" s="238" t="s">
        <v>19</v>
      </c>
      <c r="F149" s="239" t="s">
        <v>219</v>
      </c>
      <c r="G149" s="237"/>
      <c r="H149" s="240">
        <v>31.465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152</v>
      </c>
      <c r="AU149" s="246" t="s">
        <v>82</v>
      </c>
      <c r="AV149" s="14" t="s">
        <v>82</v>
      </c>
      <c r="AW149" s="14" t="s">
        <v>33</v>
      </c>
      <c r="AX149" s="14" t="s">
        <v>72</v>
      </c>
      <c r="AY149" s="246" t="s">
        <v>139</v>
      </c>
    </row>
    <row r="150" s="14" customFormat="1">
      <c r="A150" s="14"/>
      <c r="B150" s="236"/>
      <c r="C150" s="237"/>
      <c r="D150" s="219" t="s">
        <v>152</v>
      </c>
      <c r="E150" s="238" t="s">
        <v>19</v>
      </c>
      <c r="F150" s="239" t="s">
        <v>220</v>
      </c>
      <c r="G150" s="237"/>
      <c r="H150" s="240">
        <v>-1.8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152</v>
      </c>
      <c r="AU150" s="246" t="s">
        <v>82</v>
      </c>
      <c r="AV150" s="14" t="s">
        <v>82</v>
      </c>
      <c r="AW150" s="14" t="s">
        <v>33</v>
      </c>
      <c r="AX150" s="14" t="s">
        <v>72</v>
      </c>
      <c r="AY150" s="246" t="s">
        <v>139</v>
      </c>
    </row>
    <row r="151" s="15" customFormat="1">
      <c r="A151" s="15"/>
      <c r="B151" s="257"/>
      <c r="C151" s="258"/>
      <c r="D151" s="219" t="s">
        <v>152</v>
      </c>
      <c r="E151" s="259" t="s">
        <v>19</v>
      </c>
      <c r="F151" s="260" t="s">
        <v>221</v>
      </c>
      <c r="G151" s="258"/>
      <c r="H151" s="261">
        <v>29.664999999999999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152</v>
      </c>
      <c r="AU151" s="267" t="s">
        <v>82</v>
      </c>
      <c r="AV151" s="15" t="s">
        <v>146</v>
      </c>
      <c r="AW151" s="15" t="s">
        <v>33</v>
      </c>
      <c r="AX151" s="15" t="s">
        <v>80</v>
      </c>
      <c r="AY151" s="267" t="s">
        <v>139</v>
      </c>
    </row>
    <row r="152" s="2" customFormat="1" ht="24.15" customHeight="1">
      <c r="A152" s="40"/>
      <c r="B152" s="41"/>
      <c r="C152" s="206" t="s">
        <v>222</v>
      </c>
      <c r="D152" s="206" t="s">
        <v>141</v>
      </c>
      <c r="E152" s="207" t="s">
        <v>223</v>
      </c>
      <c r="F152" s="208" t="s">
        <v>224</v>
      </c>
      <c r="G152" s="209" t="s">
        <v>225</v>
      </c>
      <c r="H152" s="210">
        <v>9.3000000000000007</v>
      </c>
      <c r="I152" s="211"/>
      <c r="J152" s="212">
        <f>ROUND(I152*H152,2)</f>
        <v>0</v>
      </c>
      <c r="K152" s="208" t="s">
        <v>145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0.00013999999999999999</v>
      </c>
      <c r="R152" s="215">
        <f>Q152*H152</f>
        <v>0.001302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146</v>
      </c>
      <c r="AT152" s="217" t="s">
        <v>141</v>
      </c>
      <c r="AU152" s="217" t="s">
        <v>82</v>
      </c>
      <c r="AY152" s="19" t="s">
        <v>139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146</v>
      </c>
      <c r="BM152" s="217" t="s">
        <v>226</v>
      </c>
    </row>
    <row r="153" s="2" customFormat="1">
      <c r="A153" s="40"/>
      <c r="B153" s="41"/>
      <c r="C153" s="42"/>
      <c r="D153" s="219" t="s">
        <v>148</v>
      </c>
      <c r="E153" s="42"/>
      <c r="F153" s="220" t="s">
        <v>227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148</v>
      </c>
      <c r="AU153" s="19" t="s">
        <v>82</v>
      </c>
    </row>
    <row r="154" s="2" customFormat="1">
      <c r="A154" s="40"/>
      <c r="B154" s="41"/>
      <c r="C154" s="42"/>
      <c r="D154" s="224" t="s">
        <v>150</v>
      </c>
      <c r="E154" s="42"/>
      <c r="F154" s="225" t="s">
        <v>228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82</v>
      </c>
    </row>
    <row r="155" s="14" customFormat="1">
      <c r="A155" s="14"/>
      <c r="B155" s="236"/>
      <c r="C155" s="237"/>
      <c r="D155" s="219" t="s">
        <v>152</v>
      </c>
      <c r="E155" s="238" t="s">
        <v>19</v>
      </c>
      <c r="F155" s="239" t="s">
        <v>229</v>
      </c>
      <c r="G155" s="237"/>
      <c r="H155" s="240">
        <v>9.3000000000000007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152</v>
      </c>
      <c r="AU155" s="246" t="s">
        <v>82</v>
      </c>
      <c r="AV155" s="14" t="s">
        <v>82</v>
      </c>
      <c r="AW155" s="14" t="s">
        <v>33</v>
      </c>
      <c r="AX155" s="14" t="s">
        <v>80</v>
      </c>
      <c r="AY155" s="246" t="s">
        <v>139</v>
      </c>
    </row>
    <row r="156" s="12" customFormat="1" ht="22.8" customHeight="1">
      <c r="A156" s="12"/>
      <c r="B156" s="190"/>
      <c r="C156" s="191"/>
      <c r="D156" s="192" t="s">
        <v>71</v>
      </c>
      <c r="E156" s="204" t="s">
        <v>146</v>
      </c>
      <c r="F156" s="204" t="s">
        <v>230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SUM(P157:P161)</f>
        <v>0</v>
      </c>
      <c r="Q156" s="198"/>
      <c r="R156" s="199">
        <f>SUM(R157:R161)</f>
        <v>5.1050790000000008</v>
      </c>
      <c r="S156" s="198"/>
      <c r="T156" s="200">
        <f>SUM(T157:T161)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80</v>
      </c>
      <c r="AT156" s="202" t="s">
        <v>71</v>
      </c>
      <c r="AU156" s="202" t="s">
        <v>80</v>
      </c>
      <c r="AY156" s="201" t="s">
        <v>139</v>
      </c>
      <c r="BK156" s="203">
        <f>SUM(BK157:BK161)</f>
        <v>0</v>
      </c>
    </row>
    <row r="157" s="2" customFormat="1" ht="24.15" customHeight="1">
      <c r="A157" s="40"/>
      <c r="B157" s="41"/>
      <c r="C157" s="206" t="s">
        <v>231</v>
      </c>
      <c r="D157" s="206" t="s">
        <v>141</v>
      </c>
      <c r="E157" s="207" t="s">
        <v>232</v>
      </c>
      <c r="F157" s="208" t="s">
        <v>233</v>
      </c>
      <c r="G157" s="209" t="s">
        <v>144</v>
      </c>
      <c r="H157" s="210">
        <v>2.7000000000000002</v>
      </c>
      <c r="I157" s="211"/>
      <c r="J157" s="212">
        <f>ROUND(I157*H157,2)</f>
        <v>0</v>
      </c>
      <c r="K157" s="208" t="s">
        <v>145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1.8907700000000001</v>
      </c>
      <c r="R157" s="215">
        <f>Q157*H157</f>
        <v>5.1050790000000008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146</v>
      </c>
      <c r="AT157" s="217" t="s">
        <v>141</v>
      </c>
      <c r="AU157" s="217" t="s">
        <v>82</v>
      </c>
      <c r="AY157" s="19" t="s">
        <v>139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146</v>
      </c>
      <c r="BM157" s="217" t="s">
        <v>234</v>
      </c>
    </row>
    <row r="158" s="2" customFormat="1">
      <c r="A158" s="40"/>
      <c r="B158" s="41"/>
      <c r="C158" s="42"/>
      <c r="D158" s="219" t="s">
        <v>148</v>
      </c>
      <c r="E158" s="42"/>
      <c r="F158" s="220" t="s">
        <v>235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148</v>
      </c>
      <c r="AU158" s="19" t="s">
        <v>82</v>
      </c>
    </row>
    <row r="159" s="2" customFormat="1">
      <c r="A159" s="40"/>
      <c r="B159" s="41"/>
      <c r="C159" s="42"/>
      <c r="D159" s="224" t="s">
        <v>150</v>
      </c>
      <c r="E159" s="42"/>
      <c r="F159" s="225" t="s">
        <v>236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150</v>
      </c>
      <c r="AU159" s="19" t="s">
        <v>82</v>
      </c>
    </row>
    <row r="160" s="13" customFormat="1">
      <c r="A160" s="13"/>
      <c r="B160" s="226"/>
      <c r="C160" s="227"/>
      <c r="D160" s="219" t="s">
        <v>152</v>
      </c>
      <c r="E160" s="228" t="s">
        <v>19</v>
      </c>
      <c r="F160" s="229" t="s">
        <v>153</v>
      </c>
      <c r="G160" s="227"/>
      <c r="H160" s="228" t="s">
        <v>19</v>
      </c>
      <c r="I160" s="230"/>
      <c r="J160" s="227"/>
      <c r="K160" s="227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152</v>
      </c>
      <c r="AU160" s="235" t="s">
        <v>82</v>
      </c>
      <c r="AV160" s="13" t="s">
        <v>80</v>
      </c>
      <c r="AW160" s="13" t="s">
        <v>33</v>
      </c>
      <c r="AX160" s="13" t="s">
        <v>72</v>
      </c>
      <c r="AY160" s="235" t="s">
        <v>139</v>
      </c>
    </row>
    <row r="161" s="14" customFormat="1">
      <c r="A161" s="14"/>
      <c r="B161" s="236"/>
      <c r="C161" s="237"/>
      <c r="D161" s="219" t="s">
        <v>152</v>
      </c>
      <c r="E161" s="238" t="s">
        <v>19</v>
      </c>
      <c r="F161" s="239" t="s">
        <v>237</v>
      </c>
      <c r="G161" s="237"/>
      <c r="H161" s="240">
        <v>2.7000000000000002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152</v>
      </c>
      <c r="AU161" s="246" t="s">
        <v>82</v>
      </c>
      <c r="AV161" s="14" t="s">
        <v>82</v>
      </c>
      <c r="AW161" s="14" t="s">
        <v>33</v>
      </c>
      <c r="AX161" s="14" t="s">
        <v>80</v>
      </c>
      <c r="AY161" s="246" t="s">
        <v>139</v>
      </c>
    </row>
    <row r="162" s="12" customFormat="1" ht="22.8" customHeight="1">
      <c r="A162" s="12"/>
      <c r="B162" s="190"/>
      <c r="C162" s="191"/>
      <c r="D162" s="192" t="s">
        <v>71</v>
      </c>
      <c r="E162" s="204" t="s">
        <v>182</v>
      </c>
      <c r="F162" s="204" t="s">
        <v>238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SUM(P163:P242)</f>
        <v>0</v>
      </c>
      <c r="Q162" s="198"/>
      <c r="R162" s="199">
        <f>SUM(R163:R242)</f>
        <v>16.791181399999996</v>
      </c>
      <c r="S162" s="198"/>
      <c r="T162" s="200">
        <f>SUM(T163:T242)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80</v>
      </c>
      <c r="AT162" s="202" t="s">
        <v>71</v>
      </c>
      <c r="AU162" s="202" t="s">
        <v>80</v>
      </c>
      <c r="AY162" s="201" t="s">
        <v>139</v>
      </c>
      <c r="BK162" s="203">
        <f>SUM(BK163:BK242)</f>
        <v>0</v>
      </c>
    </row>
    <row r="163" s="2" customFormat="1" ht="21.75" customHeight="1">
      <c r="A163" s="40"/>
      <c r="B163" s="41"/>
      <c r="C163" s="206" t="s">
        <v>239</v>
      </c>
      <c r="D163" s="206" t="s">
        <v>141</v>
      </c>
      <c r="E163" s="207" t="s">
        <v>240</v>
      </c>
      <c r="F163" s="208" t="s">
        <v>241</v>
      </c>
      <c r="G163" s="209" t="s">
        <v>206</v>
      </c>
      <c r="H163" s="210">
        <v>12.5</v>
      </c>
      <c r="I163" s="211"/>
      <c r="J163" s="212">
        <f>ROUND(I163*H163,2)</f>
        <v>0</v>
      </c>
      <c r="K163" s="208" t="s">
        <v>145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0.0040000000000000001</v>
      </c>
      <c r="R163" s="215">
        <f>Q163*H163</f>
        <v>0.050000000000000003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146</v>
      </c>
      <c r="AT163" s="217" t="s">
        <v>141</v>
      </c>
      <c r="AU163" s="217" t="s">
        <v>82</v>
      </c>
      <c r="AY163" s="19" t="s">
        <v>139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146</v>
      </c>
      <c r="BM163" s="217" t="s">
        <v>242</v>
      </c>
    </row>
    <row r="164" s="2" customFormat="1">
      <c r="A164" s="40"/>
      <c r="B164" s="41"/>
      <c r="C164" s="42"/>
      <c r="D164" s="219" t="s">
        <v>148</v>
      </c>
      <c r="E164" s="42"/>
      <c r="F164" s="220" t="s">
        <v>243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148</v>
      </c>
      <c r="AU164" s="19" t="s">
        <v>82</v>
      </c>
    </row>
    <row r="165" s="2" customFormat="1">
      <c r="A165" s="40"/>
      <c r="B165" s="41"/>
      <c r="C165" s="42"/>
      <c r="D165" s="224" t="s">
        <v>150</v>
      </c>
      <c r="E165" s="42"/>
      <c r="F165" s="225" t="s">
        <v>244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150</v>
      </c>
      <c r="AU165" s="19" t="s">
        <v>82</v>
      </c>
    </row>
    <row r="166" s="13" customFormat="1">
      <c r="A166" s="13"/>
      <c r="B166" s="226"/>
      <c r="C166" s="227"/>
      <c r="D166" s="219" t="s">
        <v>152</v>
      </c>
      <c r="E166" s="228" t="s">
        <v>19</v>
      </c>
      <c r="F166" s="229" t="s">
        <v>245</v>
      </c>
      <c r="G166" s="227"/>
      <c r="H166" s="228" t="s">
        <v>19</v>
      </c>
      <c r="I166" s="230"/>
      <c r="J166" s="227"/>
      <c r="K166" s="227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152</v>
      </c>
      <c r="AU166" s="235" t="s">
        <v>82</v>
      </c>
      <c r="AV166" s="13" t="s">
        <v>80</v>
      </c>
      <c r="AW166" s="13" t="s">
        <v>33</v>
      </c>
      <c r="AX166" s="13" t="s">
        <v>72</v>
      </c>
      <c r="AY166" s="235" t="s">
        <v>139</v>
      </c>
    </row>
    <row r="167" s="14" customFormat="1">
      <c r="A167" s="14"/>
      <c r="B167" s="236"/>
      <c r="C167" s="237"/>
      <c r="D167" s="219" t="s">
        <v>152</v>
      </c>
      <c r="E167" s="238" t="s">
        <v>19</v>
      </c>
      <c r="F167" s="239" t="s">
        <v>246</v>
      </c>
      <c r="G167" s="237"/>
      <c r="H167" s="240">
        <v>12.5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152</v>
      </c>
      <c r="AU167" s="246" t="s">
        <v>82</v>
      </c>
      <c r="AV167" s="14" t="s">
        <v>82</v>
      </c>
      <c r="AW167" s="14" t="s">
        <v>33</v>
      </c>
      <c r="AX167" s="14" t="s">
        <v>80</v>
      </c>
      <c r="AY167" s="246" t="s">
        <v>139</v>
      </c>
    </row>
    <row r="168" s="2" customFormat="1" ht="24.15" customHeight="1">
      <c r="A168" s="40"/>
      <c r="B168" s="41"/>
      <c r="C168" s="206" t="s">
        <v>247</v>
      </c>
      <c r="D168" s="206" t="s">
        <v>141</v>
      </c>
      <c r="E168" s="207" t="s">
        <v>248</v>
      </c>
      <c r="F168" s="208" t="s">
        <v>249</v>
      </c>
      <c r="G168" s="209" t="s">
        <v>206</v>
      </c>
      <c r="H168" s="210">
        <v>86</v>
      </c>
      <c r="I168" s="211"/>
      <c r="J168" s="212">
        <f>ROUND(I168*H168,2)</f>
        <v>0</v>
      </c>
      <c r="K168" s="208" t="s">
        <v>145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0.0040000000000000001</v>
      </c>
      <c r="R168" s="215">
        <f>Q168*H168</f>
        <v>0.34400000000000003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146</v>
      </c>
      <c r="AT168" s="217" t="s">
        <v>141</v>
      </c>
      <c r="AU168" s="217" t="s">
        <v>82</v>
      </c>
      <c r="AY168" s="19" t="s">
        <v>139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146</v>
      </c>
      <c r="BM168" s="217" t="s">
        <v>250</v>
      </c>
    </row>
    <row r="169" s="2" customFormat="1">
      <c r="A169" s="40"/>
      <c r="B169" s="41"/>
      <c r="C169" s="42"/>
      <c r="D169" s="219" t="s">
        <v>148</v>
      </c>
      <c r="E169" s="42"/>
      <c r="F169" s="220" t="s">
        <v>251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148</v>
      </c>
      <c r="AU169" s="19" t="s">
        <v>82</v>
      </c>
    </row>
    <row r="170" s="2" customFormat="1">
      <c r="A170" s="40"/>
      <c r="B170" s="41"/>
      <c r="C170" s="42"/>
      <c r="D170" s="224" t="s">
        <v>150</v>
      </c>
      <c r="E170" s="42"/>
      <c r="F170" s="225" t="s">
        <v>252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150</v>
      </c>
      <c r="AU170" s="19" t="s">
        <v>82</v>
      </c>
    </row>
    <row r="171" s="13" customFormat="1">
      <c r="A171" s="13"/>
      <c r="B171" s="226"/>
      <c r="C171" s="227"/>
      <c r="D171" s="219" t="s">
        <v>152</v>
      </c>
      <c r="E171" s="228" t="s">
        <v>19</v>
      </c>
      <c r="F171" s="229" t="s">
        <v>253</v>
      </c>
      <c r="G171" s="227"/>
      <c r="H171" s="228" t="s">
        <v>19</v>
      </c>
      <c r="I171" s="230"/>
      <c r="J171" s="227"/>
      <c r="K171" s="227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152</v>
      </c>
      <c r="AU171" s="235" t="s">
        <v>82</v>
      </c>
      <c r="AV171" s="13" t="s">
        <v>80</v>
      </c>
      <c r="AW171" s="13" t="s">
        <v>33</v>
      </c>
      <c r="AX171" s="13" t="s">
        <v>72</v>
      </c>
      <c r="AY171" s="235" t="s">
        <v>139</v>
      </c>
    </row>
    <row r="172" s="14" customFormat="1">
      <c r="A172" s="14"/>
      <c r="B172" s="236"/>
      <c r="C172" s="237"/>
      <c r="D172" s="219" t="s">
        <v>152</v>
      </c>
      <c r="E172" s="238" t="s">
        <v>19</v>
      </c>
      <c r="F172" s="239" t="s">
        <v>254</v>
      </c>
      <c r="G172" s="237"/>
      <c r="H172" s="240">
        <v>86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152</v>
      </c>
      <c r="AU172" s="246" t="s">
        <v>82</v>
      </c>
      <c r="AV172" s="14" t="s">
        <v>82</v>
      </c>
      <c r="AW172" s="14" t="s">
        <v>33</v>
      </c>
      <c r="AX172" s="14" t="s">
        <v>80</v>
      </c>
      <c r="AY172" s="246" t="s">
        <v>139</v>
      </c>
    </row>
    <row r="173" s="2" customFormat="1" ht="21.75" customHeight="1">
      <c r="A173" s="40"/>
      <c r="B173" s="41"/>
      <c r="C173" s="206" t="s">
        <v>8</v>
      </c>
      <c r="D173" s="206" t="s">
        <v>141</v>
      </c>
      <c r="E173" s="207" t="s">
        <v>255</v>
      </c>
      <c r="F173" s="208" t="s">
        <v>256</v>
      </c>
      <c r="G173" s="209" t="s">
        <v>206</v>
      </c>
      <c r="H173" s="210">
        <v>59.329999999999998</v>
      </c>
      <c r="I173" s="211"/>
      <c r="J173" s="212">
        <f>ROUND(I173*H173,2)</f>
        <v>0</v>
      </c>
      <c r="K173" s="208" t="s">
        <v>145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0.0043800000000000002</v>
      </c>
      <c r="R173" s="215">
        <f>Q173*H173</f>
        <v>0.25986540000000002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146</v>
      </c>
      <c r="AT173" s="217" t="s">
        <v>141</v>
      </c>
      <c r="AU173" s="217" t="s">
        <v>82</v>
      </c>
      <c r="AY173" s="19" t="s">
        <v>139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146</v>
      </c>
      <c r="BM173" s="217" t="s">
        <v>257</v>
      </c>
    </row>
    <row r="174" s="2" customFormat="1">
      <c r="A174" s="40"/>
      <c r="B174" s="41"/>
      <c r="C174" s="42"/>
      <c r="D174" s="219" t="s">
        <v>148</v>
      </c>
      <c r="E174" s="42"/>
      <c r="F174" s="220" t="s">
        <v>258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148</v>
      </c>
      <c r="AU174" s="19" t="s">
        <v>82</v>
      </c>
    </row>
    <row r="175" s="2" customFormat="1">
      <c r="A175" s="40"/>
      <c r="B175" s="41"/>
      <c r="C175" s="42"/>
      <c r="D175" s="224" t="s">
        <v>150</v>
      </c>
      <c r="E175" s="42"/>
      <c r="F175" s="225" t="s">
        <v>259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150</v>
      </c>
      <c r="AU175" s="19" t="s">
        <v>82</v>
      </c>
    </row>
    <row r="176" s="13" customFormat="1">
      <c r="A176" s="13"/>
      <c r="B176" s="226"/>
      <c r="C176" s="227"/>
      <c r="D176" s="219" t="s">
        <v>152</v>
      </c>
      <c r="E176" s="228" t="s">
        <v>19</v>
      </c>
      <c r="F176" s="229" t="s">
        <v>218</v>
      </c>
      <c r="G176" s="227"/>
      <c r="H176" s="228" t="s">
        <v>19</v>
      </c>
      <c r="I176" s="230"/>
      <c r="J176" s="227"/>
      <c r="K176" s="227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152</v>
      </c>
      <c r="AU176" s="235" t="s">
        <v>82</v>
      </c>
      <c r="AV176" s="13" t="s">
        <v>80</v>
      </c>
      <c r="AW176" s="13" t="s">
        <v>33</v>
      </c>
      <c r="AX176" s="13" t="s">
        <v>72</v>
      </c>
      <c r="AY176" s="235" t="s">
        <v>139</v>
      </c>
    </row>
    <row r="177" s="14" customFormat="1">
      <c r="A177" s="14"/>
      <c r="B177" s="236"/>
      <c r="C177" s="237"/>
      <c r="D177" s="219" t="s">
        <v>152</v>
      </c>
      <c r="E177" s="238" t="s">
        <v>19</v>
      </c>
      <c r="F177" s="239" t="s">
        <v>219</v>
      </c>
      <c r="G177" s="237"/>
      <c r="H177" s="240">
        <v>31.465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152</v>
      </c>
      <c r="AU177" s="246" t="s">
        <v>82</v>
      </c>
      <c r="AV177" s="14" t="s">
        <v>82</v>
      </c>
      <c r="AW177" s="14" t="s">
        <v>33</v>
      </c>
      <c r="AX177" s="14" t="s">
        <v>72</v>
      </c>
      <c r="AY177" s="246" t="s">
        <v>139</v>
      </c>
    </row>
    <row r="178" s="14" customFormat="1">
      <c r="A178" s="14"/>
      <c r="B178" s="236"/>
      <c r="C178" s="237"/>
      <c r="D178" s="219" t="s">
        <v>152</v>
      </c>
      <c r="E178" s="238" t="s">
        <v>19</v>
      </c>
      <c r="F178" s="239" t="s">
        <v>220</v>
      </c>
      <c r="G178" s="237"/>
      <c r="H178" s="240">
        <v>-1.8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152</v>
      </c>
      <c r="AU178" s="246" t="s">
        <v>82</v>
      </c>
      <c r="AV178" s="14" t="s">
        <v>82</v>
      </c>
      <c r="AW178" s="14" t="s">
        <v>33</v>
      </c>
      <c r="AX178" s="14" t="s">
        <v>72</v>
      </c>
      <c r="AY178" s="246" t="s">
        <v>139</v>
      </c>
    </row>
    <row r="179" s="15" customFormat="1">
      <c r="A179" s="15"/>
      <c r="B179" s="257"/>
      <c r="C179" s="258"/>
      <c r="D179" s="219" t="s">
        <v>152</v>
      </c>
      <c r="E179" s="259" t="s">
        <v>19</v>
      </c>
      <c r="F179" s="260" t="s">
        <v>221</v>
      </c>
      <c r="G179" s="258"/>
      <c r="H179" s="261">
        <v>29.664999999999999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7" t="s">
        <v>152</v>
      </c>
      <c r="AU179" s="267" t="s">
        <v>82</v>
      </c>
      <c r="AV179" s="15" t="s">
        <v>146</v>
      </c>
      <c r="AW179" s="15" t="s">
        <v>33</v>
      </c>
      <c r="AX179" s="15" t="s">
        <v>72</v>
      </c>
      <c r="AY179" s="267" t="s">
        <v>139</v>
      </c>
    </row>
    <row r="180" s="14" customFormat="1">
      <c r="A180" s="14"/>
      <c r="B180" s="236"/>
      <c r="C180" s="237"/>
      <c r="D180" s="219" t="s">
        <v>152</v>
      </c>
      <c r="E180" s="238" t="s">
        <v>19</v>
      </c>
      <c r="F180" s="239" t="s">
        <v>260</v>
      </c>
      <c r="G180" s="237"/>
      <c r="H180" s="240">
        <v>59.329999999999998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152</v>
      </c>
      <c r="AU180" s="246" t="s">
        <v>82</v>
      </c>
      <c r="AV180" s="14" t="s">
        <v>82</v>
      </c>
      <c r="AW180" s="14" t="s">
        <v>33</v>
      </c>
      <c r="AX180" s="14" t="s">
        <v>80</v>
      </c>
      <c r="AY180" s="246" t="s">
        <v>139</v>
      </c>
    </row>
    <row r="181" s="2" customFormat="1" ht="16.5" customHeight="1">
      <c r="A181" s="40"/>
      <c r="B181" s="41"/>
      <c r="C181" s="206" t="s">
        <v>261</v>
      </c>
      <c r="D181" s="206" t="s">
        <v>141</v>
      </c>
      <c r="E181" s="207" t="s">
        <v>262</v>
      </c>
      <c r="F181" s="208" t="s">
        <v>263</v>
      </c>
      <c r="G181" s="209" t="s">
        <v>206</v>
      </c>
      <c r="H181" s="210">
        <v>82.859999999999999</v>
      </c>
      <c r="I181" s="211"/>
      <c r="J181" s="212">
        <f>ROUND(I181*H181,2)</f>
        <v>0</v>
      </c>
      <c r="K181" s="208" t="s">
        <v>145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0.0040000000000000001</v>
      </c>
      <c r="R181" s="215">
        <f>Q181*H181</f>
        <v>0.33144000000000001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146</v>
      </c>
      <c r="AT181" s="217" t="s">
        <v>141</v>
      </c>
      <c r="AU181" s="217" t="s">
        <v>82</v>
      </c>
      <c r="AY181" s="19" t="s">
        <v>139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146</v>
      </c>
      <c r="BM181" s="217" t="s">
        <v>264</v>
      </c>
    </row>
    <row r="182" s="2" customFormat="1">
      <c r="A182" s="40"/>
      <c r="B182" s="41"/>
      <c r="C182" s="42"/>
      <c r="D182" s="219" t="s">
        <v>148</v>
      </c>
      <c r="E182" s="42"/>
      <c r="F182" s="220" t="s">
        <v>265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148</v>
      </c>
      <c r="AU182" s="19" t="s">
        <v>82</v>
      </c>
    </row>
    <row r="183" s="2" customFormat="1">
      <c r="A183" s="40"/>
      <c r="B183" s="41"/>
      <c r="C183" s="42"/>
      <c r="D183" s="224" t="s">
        <v>150</v>
      </c>
      <c r="E183" s="42"/>
      <c r="F183" s="225" t="s">
        <v>266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150</v>
      </c>
      <c r="AU183" s="19" t="s">
        <v>82</v>
      </c>
    </row>
    <row r="184" s="14" customFormat="1">
      <c r="A184" s="14"/>
      <c r="B184" s="236"/>
      <c r="C184" s="237"/>
      <c r="D184" s="219" t="s">
        <v>152</v>
      </c>
      <c r="E184" s="238" t="s">
        <v>19</v>
      </c>
      <c r="F184" s="239" t="s">
        <v>267</v>
      </c>
      <c r="G184" s="237"/>
      <c r="H184" s="240">
        <v>39.359999999999999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152</v>
      </c>
      <c r="AU184" s="246" t="s">
        <v>82</v>
      </c>
      <c r="AV184" s="14" t="s">
        <v>82</v>
      </c>
      <c r="AW184" s="14" t="s">
        <v>33</v>
      </c>
      <c r="AX184" s="14" t="s">
        <v>72</v>
      </c>
      <c r="AY184" s="246" t="s">
        <v>139</v>
      </c>
    </row>
    <row r="185" s="14" customFormat="1">
      <c r="A185" s="14"/>
      <c r="B185" s="236"/>
      <c r="C185" s="237"/>
      <c r="D185" s="219" t="s">
        <v>152</v>
      </c>
      <c r="E185" s="238" t="s">
        <v>19</v>
      </c>
      <c r="F185" s="239" t="s">
        <v>268</v>
      </c>
      <c r="G185" s="237"/>
      <c r="H185" s="240">
        <v>43.5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152</v>
      </c>
      <c r="AU185" s="246" t="s">
        <v>82</v>
      </c>
      <c r="AV185" s="14" t="s">
        <v>82</v>
      </c>
      <c r="AW185" s="14" t="s">
        <v>33</v>
      </c>
      <c r="AX185" s="14" t="s">
        <v>72</v>
      </c>
      <c r="AY185" s="246" t="s">
        <v>139</v>
      </c>
    </row>
    <row r="186" s="15" customFormat="1">
      <c r="A186" s="15"/>
      <c r="B186" s="257"/>
      <c r="C186" s="258"/>
      <c r="D186" s="219" t="s">
        <v>152</v>
      </c>
      <c r="E186" s="259" t="s">
        <v>19</v>
      </c>
      <c r="F186" s="260" t="s">
        <v>221</v>
      </c>
      <c r="G186" s="258"/>
      <c r="H186" s="261">
        <v>82.859999999999999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7" t="s">
        <v>152</v>
      </c>
      <c r="AU186" s="267" t="s">
        <v>82</v>
      </c>
      <c r="AV186" s="15" t="s">
        <v>146</v>
      </c>
      <c r="AW186" s="15" t="s">
        <v>33</v>
      </c>
      <c r="AX186" s="15" t="s">
        <v>80</v>
      </c>
      <c r="AY186" s="267" t="s">
        <v>139</v>
      </c>
    </row>
    <row r="187" s="2" customFormat="1" ht="24.15" customHeight="1">
      <c r="A187" s="40"/>
      <c r="B187" s="41"/>
      <c r="C187" s="206" t="s">
        <v>269</v>
      </c>
      <c r="D187" s="206" t="s">
        <v>141</v>
      </c>
      <c r="E187" s="207" t="s">
        <v>270</v>
      </c>
      <c r="F187" s="208" t="s">
        <v>271</v>
      </c>
      <c r="G187" s="209" t="s">
        <v>206</v>
      </c>
      <c r="H187" s="210">
        <v>71.099999999999994</v>
      </c>
      <c r="I187" s="211"/>
      <c r="J187" s="212">
        <f>ROUND(I187*H187,2)</f>
        <v>0</v>
      </c>
      <c r="K187" s="208" t="s">
        <v>145</v>
      </c>
      <c r="L187" s="46"/>
      <c r="M187" s="213" t="s">
        <v>19</v>
      </c>
      <c r="N187" s="214" t="s">
        <v>43</v>
      </c>
      <c r="O187" s="86"/>
      <c r="P187" s="215">
        <f>O187*H187</f>
        <v>0</v>
      </c>
      <c r="Q187" s="215">
        <v>0.015400000000000001</v>
      </c>
      <c r="R187" s="215">
        <f>Q187*H187</f>
        <v>1.09494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146</v>
      </c>
      <c r="AT187" s="217" t="s">
        <v>141</v>
      </c>
      <c r="AU187" s="217" t="s">
        <v>82</v>
      </c>
      <c r="AY187" s="19" t="s">
        <v>139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80</v>
      </c>
      <c r="BK187" s="218">
        <f>ROUND(I187*H187,2)</f>
        <v>0</v>
      </c>
      <c r="BL187" s="19" t="s">
        <v>146</v>
      </c>
      <c r="BM187" s="217" t="s">
        <v>272</v>
      </c>
    </row>
    <row r="188" s="2" customFormat="1">
      <c r="A188" s="40"/>
      <c r="B188" s="41"/>
      <c r="C188" s="42"/>
      <c r="D188" s="219" t="s">
        <v>148</v>
      </c>
      <c r="E188" s="42"/>
      <c r="F188" s="220" t="s">
        <v>273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148</v>
      </c>
      <c r="AU188" s="19" t="s">
        <v>82</v>
      </c>
    </row>
    <row r="189" s="2" customFormat="1">
      <c r="A189" s="40"/>
      <c r="B189" s="41"/>
      <c r="C189" s="42"/>
      <c r="D189" s="224" t="s">
        <v>150</v>
      </c>
      <c r="E189" s="42"/>
      <c r="F189" s="225" t="s">
        <v>274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150</v>
      </c>
      <c r="AU189" s="19" t="s">
        <v>82</v>
      </c>
    </row>
    <row r="190" s="13" customFormat="1">
      <c r="A190" s="13"/>
      <c r="B190" s="226"/>
      <c r="C190" s="227"/>
      <c r="D190" s="219" t="s">
        <v>152</v>
      </c>
      <c r="E190" s="228" t="s">
        <v>19</v>
      </c>
      <c r="F190" s="229" t="s">
        <v>275</v>
      </c>
      <c r="G190" s="227"/>
      <c r="H190" s="228" t="s">
        <v>19</v>
      </c>
      <c r="I190" s="230"/>
      <c r="J190" s="227"/>
      <c r="K190" s="227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152</v>
      </c>
      <c r="AU190" s="235" t="s">
        <v>82</v>
      </c>
      <c r="AV190" s="13" t="s">
        <v>80</v>
      </c>
      <c r="AW190" s="13" t="s">
        <v>33</v>
      </c>
      <c r="AX190" s="13" t="s">
        <v>72</v>
      </c>
      <c r="AY190" s="235" t="s">
        <v>139</v>
      </c>
    </row>
    <row r="191" s="14" customFormat="1">
      <c r="A191" s="14"/>
      <c r="B191" s="236"/>
      <c r="C191" s="237"/>
      <c r="D191" s="219" t="s">
        <v>152</v>
      </c>
      <c r="E191" s="238" t="s">
        <v>19</v>
      </c>
      <c r="F191" s="239" t="s">
        <v>276</v>
      </c>
      <c r="G191" s="237"/>
      <c r="H191" s="240">
        <v>47.159999999999997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152</v>
      </c>
      <c r="AU191" s="246" t="s">
        <v>82</v>
      </c>
      <c r="AV191" s="14" t="s">
        <v>82</v>
      </c>
      <c r="AW191" s="14" t="s">
        <v>33</v>
      </c>
      <c r="AX191" s="14" t="s">
        <v>72</v>
      </c>
      <c r="AY191" s="246" t="s">
        <v>139</v>
      </c>
    </row>
    <row r="192" s="14" customFormat="1">
      <c r="A192" s="14"/>
      <c r="B192" s="236"/>
      <c r="C192" s="237"/>
      <c r="D192" s="219" t="s">
        <v>152</v>
      </c>
      <c r="E192" s="238" t="s">
        <v>19</v>
      </c>
      <c r="F192" s="239" t="s">
        <v>277</v>
      </c>
      <c r="G192" s="237"/>
      <c r="H192" s="240">
        <v>23.940000000000001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152</v>
      </c>
      <c r="AU192" s="246" t="s">
        <v>82</v>
      </c>
      <c r="AV192" s="14" t="s">
        <v>82</v>
      </c>
      <c r="AW192" s="14" t="s">
        <v>33</v>
      </c>
      <c r="AX192" s="14" t="s">
        <v>72</v>
      </c>
      <c r="AY192" s="246" t="s">
        <v>139</v>
      </c>
    </row>
    <row r="193" s="15" customFormat="1">
      <c r="A193" s="15"/>
      <c r="B193" s="257"/>
      <c r="C193" s="258"/>
      <c r="D193" s="219" t="s">
        <v>152</v>
      </c>
      <c r="E193" s="259" t="s">
        <v>19</v>
      </c>
      <c r="F193" s="260" t="s">
        <v>221</v>
      </c>
      <c r="G193" s="258"/>
      <c r="H193" s="261">
        <v>71.099999999999994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7" t="s">
        <v>152</v>
      </c>
      <c r="AU193" s="267" t="s">
        <v>82</v>
      </c>
      <c r="AV193" s="15" t="s">
        <v>146</v>
      </c>
      <c r="AW193" s="15" t="s">
        <v>33</v>
      </c>
      <c r="AX193" s="15" t="s">
        <v>80</v>
      </c>
      <c r="AY193" s="267" t="s">
        <v>139</v>
      </c>
    </row>
    <row r="194" s="2" customFormat="1" ht="24.15" customHeight="1">
      <c r="A194" s="40"/>
      <c r="B194" s="41"/>
      <c r="C194" s="206" t="s">
        <v>278</v>
      </c>
      <c r="D194" s="206" t="s">
        <v>141</v>
      </c>
      <c r="E194" s="207" t="s">
        <v>279</v>
      </c>
      <c r="F194" s="208" t="s">
        <v>280</v>
      </c>
      <c r="G194" s="209" t="s">
        <v>206</v>
      </c>
      <c r="H194" s="210">
        <v>9</v>
      </c>
      <c r="I194" s="211"/>
      <c r="J194" s="212">
        <f>ROUND(I194*H194,2)</f>
        <v>0</v>
      </c>
      <c r="K194" s="208" t="s">
        <v>145</v>
      </c>
      <c r="L194" s="46"/>
      <c r="M194" s="213" t="s">
        <v>19</v>
      </c>
      <c r="N194" s="214" t="s">
        <v>43</v>
      </c>
      <c r="O194" s="86"/>
      <c r="P194" s="215">
        <f>O194*H194</f>
        <v>0</v>
      </c>
      <c r="Q194" s="215">
        <v>0.043830000000000001</v>
      </c>
      <c r="R194" s="215">
        <f>Q194*H194</f>
        <v>0.39446999999999999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146</v>
      </c>
      <c r="AT194" s="217" t="s">
        <v>141</v>
      </c>
      <c r="AU194" s="217" t="s">
        <v>82</v>
      </c>
      <c r="AY194" s="19" t="s">
        <v>139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146</v>
      </c>
      <c r="BM194" s="217" t="s">
        <v>281</v>
      </c>
    </row>
    <row r="195" s="2" customFormat="1">
      <c r="A195" s="40"/>
      <c r="B195" s="41"/>
      <c r="C195" s="42"/>
      <c r="D195" s="219" t="s">
        <v>148</v>
      </c>
      <c r="E195" s="42"/>
      <c r="F195" s="220" t="s">
        <v>282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148</v>
      </c>
      <c r="AU195" s="19" t="s">
        <v>82</v>
      </c>
    </row>
    <row r="196" s="2" customFormat="1">
      <c r="A196" s="40"/>
      <c r="B196" s="41"/>
      <c r="C196" s="42"/>
      <c r="D196" s="224" t="s">
        <v>150</v>
      </c>
      <c r="E196" s="42"/>
      <c r="F196" s="225" t="s">
        <v>283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150</v>
      </c>
      <c r="AU196" s="19" t="s">
        <v>82</v>
      </c>
    </row>
    <row r="197" s="13" customFormat="1">
      <c r="A197" s="13"/>
      <c r="B197" s="226"/>
      <c r="C197" s="227"/>
      <c r="D197" s="219" t="s">
        <v>152</v>
      </c>
      <c r="E197" s="228" t="s">
        <v>19</v>
      </c>
      <c r="F197" s="229" t="s">
        <v>284</v>
      </c>
      <c r="G197" s="227"/>
      <c r="H197" s="228" t="s">
        <v>19</v>
      </c>
      <c r="I197" s="230"/>
      <c r="J197" s="227"/>
      <c r="K197" s="227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152</v>
      </c>
      <c r="AU197" s="235" t="s">
        <v>82</v>
      </c>
      <c r="AV197" s="13" t="s">
        <v>80</v>
      </c>
      <c r="AW197" s="13" t="s">
        <v>33</v>
      </c>
      <c r="AX197" s="13" t="s">
        <v>72</v>
      </c>
      <c r="AY197" s="235" t="s">
        <v>139</v>
      </c>
    </row>
    <row r="198" s="14" customFormat="1">
      <c r="A198" s="14"/>
      <c r="B198" s="236"/>
      <c r="C198" s="237"/>
      <c r="D198" s="219" t="s">
        <v>152</v>
      </c>
      <c r="E198" s="238" t="s">
        <v>19</v>
      </c>
      <c r="F198" s="239" t="s">
        <v>285</v>
      </c>
      <c r="G198" s="237"/>
      <c r="H198" s="240">
        <v>6.75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152</v>
      </c>
      <c r="AU198" s="246" t="s">
        <v>82</v>
      </c>
      <c r="AV198" s="14" t="s">
        <v>82</v>
      </c>
      <c r="AW198" s="14" t="s">
        <v>33</v>
      </c>
      <c r="AX198" s="14" t="s">
        <v>72</v>
      </c>
      <c r="AY198" s="246" t="s">
        <v>139</v>
      </c>
    </row>
    <row r="199" s="13" customFormat="1">
      <c r="A199" s="13"/>
      <c r="B199" s="226"/>
      <c r="C199" s="227"/>
      <c r="D199" s="219" t="s">
        <v>152</v>
      </c>
      <c r="E199" s="228" t="s">
        <v>19</v>
      </c>
      <c r="F199" s="229" t="s">
        <v>286</v>
      </c>
      <c r="G199" s="227"/>
      <c r="H199" s="228" t="s">
        <v>19</v>
      </c>
      <c r="I199" s="230"/>
      <c r="J199" s="227"/>
      <c r="K199" s="227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152</v>
      </c>
      <c r="AU199" s="235" t="s">
        <v>82</v>
      </c>
      <c r="AV199" s="13" t="s">
        <v>80</v>
      </c>
      <c r="AW199" s="13" t="s">
        <v>33</v>
      </c>
      <c r="AX199" s="13" t="s">
        <v>72</v>
      </c>
      <c r="AY199" s="235" t="s">
        <v>139</v>
      </c>
    </row>
    <row r="200" s="14" customFormat="1">
      <c r="A200" s="14"/>
      <c r="B200" s="236"/>
      <c r="C200" s="237"/>
      <c r="D200" s="219" t="s">
        <v>152</v>
      </c>
      <c r="E200" s="238" t="s">
        <v>19</v>
      </c>
      <c r="F200" s="239" t="s">
        <v>287</v>
      </c>
      <c r="G200" s="237"/>
      <c r="H200" s="240">
        <v>2.25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152</v>
      </c>
      <c r="AU200" s="246" t="s">
        <v>82</v>
      </c>
      <c r="AV200" s="14" t="s">
        <v>82</v>
      </c>
      <c r="AW200" s="14" t="s">
        <v>33</v>
      </c>
      <c r="AX200" s="14" t="s">
        <v>72</v>
      </c>
      <c r="AY200" s="246" t="s">
        <v>139</v>
      </c>
    </row>
    <row r="201" s="15" customFormat="1">
      <c r="A201" s="15"/>
      <c r="B201" s="257"/>
      <c r="C201" s="258"/>
      <c r="D201" s="219" t="s">
        <v>152</v>
      </c>
      <c r="E201" s="259" t="s">
        <v>19</v>
      </c>
      <c r="F201" s="260" t="s">
        <v>221</v>
      </c>
      <c r="G201" s="258"/>
      <c r="H201" s="261">
        <v>9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7" t="s">
        <v>152</v>
      </c>
      <c r="AU201" s="267" t="s">
        <v>82</v>
      </c>
      <c r="AV201" s="15" t="s">
        <v>146</v>
      </c>
      <c r="AW201" s="15" t="s">
        <v>33</v>
      </c>
      <c r="AX201" s="15" t="s">
        <v>80</v>
      </c>
      <c r="AY201" s="267" t="s">
        <v>139</v>
      </c>
    </row>
    <row r="202" s="2" customFormat="1" ht="24.15" customHeight="1">
      <c r="A202" s="40"/>
      <c r="B202" s="41"/>
      <c r="C202" s="206" t="s">
        <v>288</v>
      </c>
      <c r="D202" s="206" t="s">
        <v>141</v>
      </c>
      <c r="E202" s="207" t="s">
        <v>289</v>
      </c>
      <c r="F202" s="208" t="s">
        <v>290</v>
      </c>
      <c r="G202" s="209" t="s">
        <v>144</v>
      </c>
      <c r="H202" s="210">
        <v>1.8</v>
      </c>
      <c r="I202" s="211"/>
      <c r="J202" s="212">
        <f>ROUND(I202*H202,2)</f>
        <v>0</v>
      </c>
      <c r="K202" s="208" t="s">
        <v>145</v>
      </c>
      <c r="L202" s="46"/>
      <c r="M202" s="213" t="s">
        <v>19</v>
      </c>
      <c r="N202" s="214" t="s">
        <v>43</v>
      </c>
      <c r="O202" s="86"/>
      <c r="P202" s="215">
        <f>O202*H202</f>
        <v>0</v>
      </c>
      <c r="Q202" s="215">
        <v>2.3010199999999998</v>
      </c>
      <c r="R202" s="215">
        <f>Q202*H202</f>
        <v>4.1418359999999996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146</v>
      </c>
      <c r="AT202" s="217" t="s">
        <v>141</v>
      </c>
      <c r="AU202" s="217" t="s">
        <v>82</v>
      </c>
      <c r="AY202" s="19" t="s">
        <v>139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146</v>
      </c>
      <c r="BM202" s="217" t="s">
        <v>291</v>
      </c>
    </row>
    <row r="203" s="2" customFormat="1">
      <c r="A203" s="40"/>
      <c r="B203" s="41"/>
      <c r="C203" s="42"/>
      <c r="D203" s="219" t="s">
        <v>148</v>
      </c>
      <c r="E203" s="42"/>
      <c r="F203" s="220" t="s">
        <v>292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148</v>
      </c>
      <c r="AU203" s="19" t="s">
        <v>82</v>
      </c>
    </row>
    <row r="204" s="2" customFormat="1">
      <c r="A204" s="40"/>
      <c r="B204" s="41"/>
      <c r="C204" s="42"/>
      <c r="D204" s="224" t="s">
        <v>150</v>
      </c>
      <c r="E204" s="42"/>
      <c r="F204" s="225" t="s">
        <v>293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150</v>
      </c>
      <c r="AU204" s="19" t="s">
        <v>82</v>
      </c>
    </row>
    <row r="205" s="14" customFormat="1">
      <c r="A205" s="14"/>
      <c r="B205" s="236"/>
      <c r="C205" s="237"/>
      <c r="D205" s="219" t="s">
        <v>152</v>
      </c>
      <c r="E205" s="238" t="s">
        <v>19</v>
      </c>
      <c r="F205" s="239" t="s">
        <v>294</v>
      </c>
      <c r="G205" s="237"/>
      <c r="H205" s="240">
        <v>1.8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152</v>
      </c>
      <c r="AU205" s="246" t="s">
        <v>82</v>
      </c>
      <c r="AV205" s="14" t="s">
        <v>82</v>
      </c>
      <c r="AW205" s="14" t="s">
        <v>33</v>
      </c>
      <c r="AX205" s="14" t="s">
        <v>80</v>
      </c>
      <c r="AY205" s="246" t="s">
        <v>139</v>
      </c>
    </row>
    <row r="206" s="2" customFormat="1" ht="24.15" customHeight="1">
      <c r="A206" s="40"/>
      <c r="B206" s="41"/>
      <c r="C206" s="206" t="s">
        <v>295</v>
      </c>
      <c r="D206" s="206" t="s">
        <v>141</v>
      </c>
      <c r="E206" s="207" t="s">
        <v>296</v>
      </c>
      <c r="F206" s="208" t="s">
        <v>297</v>
      </c>
      <c r="G206" s="209" t="s">
        <v>206</v>
      </c>
      <c r="H206" s="210">
        <v>76.629999999999995</v>
      </c>
      <c r="I206" s="211"/>
      <c r="J206" s="212">
        <f>ROUND(I206*H206,2)</f>
        <v>0</v>
      </c>
      <c r="K206" s="208" t="s">
        <v>145</v>
      </c>
      <c r="L206" s="46"/>
      <c r="M206" s="213" t="s">
        <v>19</v>
      </c>
      <c r="N206" s="214" t="s">
        <v>43</v>
      </c>
      <c r="O206" s="86"/>
      <c r="P206" s="215">
        <f>O206*H206</f>
        <v>0</v>
      </c>
      <c r="Q206" s="215">
        <v>0.11</v>
      </c>
      <c r="R206" s="215">
        <f>Q206*H206</f>
        <v>8.4292999999999996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146</v>
      </c>
      <c r="AT206" s="217" t="s">
        <v>141</v>
      </c>
      <c r="AU206" s="217" t="s">
        <v>82</v>
      </c>
      <c r="AY206" s="19" t="s">
        <v>139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146</v>
      </c>
      <c r="BM206" s="217" t="s">
        <v>298</v>
      </c>
    </row>
    <row r="207" s="2" customFormat="1">
      <c r="A207" s="40"/>
      <c r="B207" s="41"/>
      <c r="C207" s="42"/>
      <c r="D207" s="219" t="s">
        <v>148</v>
      </c>
      <c r="E207" s="42"/>
      <c r="F207" s="220" t="s">
        <v>299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148</v>
      </c>
      <c r="AU207" s="19" t="s">
        <v>82</v>
      </c>
    </row>
    <row r="208" s="2" customFormat="1">
      <c r="A208" s="40"/>
      <c r="B208" s="41"/>
      <c r="C208" s="42"/>
      <c r="D208" s="224" t="s">
        <v>150</v>
      </c>
      <c r="E208" s="42"/>
      <c r="F208" s="225" t="s">
        <v>300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150</v>
      </c>
      <c r="AU208" s="19" t="s">
        <v>82</v>
      </c>
    </row>
    <row r="209" s="13" customFormat="1">
      <c r="A209" s="13"/>
      <c r="B209" s="226"/>
      <c r="C209" s="227"/>
      <c r="D209" s="219" t="s">
        <v>152</v>
      </c>
      <c r="E209" s="228" t="s">
        <v>19</v>
      </c>
      <c r="F209" s="229" t="s">
        <v>301</v>
      </c>
      <c r="G209" s="227"/>
      <c r="H209" s="228" t="s">
        <v>19</v>
      </c>
      <c r="I209" s="230"/>
      <c r="J209" s="227"/>
      <c r="K209" s="227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152</v>
      </c>
      <c r="AU209" s="235" t="s">
        <v>82</v>
      </c>
      <c r="AV209" s="13" t="s">
        <v>80</v>
      </c>
      <c r="AW209" s="13" t="s">
        <v>33</v>
      </c>
      <c r="AX209" s="13" t="s">
        <v>72</v>
      </c>
      <c r="AY209" s="235" t="s">
        <v>139</v>
      </c>
    </row>
    <row r="210" s="14" customFormat="1">
      <c r="A210" s="14"/>
      <c r="B210" s="236"/>
      <c r="C210" s="237"/>
      <c r="D210" s="219" t="s">
        <v>152</v>
      </c>
      <c r="E210" s="238" t="s">
        <v>19</v>
      </c>
      <c r="F210" s="239" t="s">
        <v>302</v>
      </c>
      <c r="G210" s="237"/>
      <c r="H210" s="240">
        <v>43.649999999999999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152</v>
      </c>
      <c r="AU210" s="246" t="s">
        <v>82</v>
      </c>
      <c r="AV210" s="14" t="s">
        <v>82</v>
      </c>
      <c r="AW210" s="14" t="s">
        <v>33</v>
      </c>
      <c r="AX210" s="14" t="s">
        <v>72</v>
      </c>
      <c r="AY210" s="246" t="s">
        <v>139</v>
      </c>
    </row>
    <row r="211" s="13" customFormat="1">
      <c r="A211" s="13"/>
      <c r="B211" s="226"/>
      <c r="C211" s="227"/>
      <c r="D211" s="219" t="s">
        <v>152</v>
      </c>
      <c r="E211" s="228" t="s">
        <v>19</v>
      </c>
      <c r="F211" s="229" t="s">
        <v>303</v>
      </c>
      <c r="G211" s="227"/>
      <c r="H211" s="228" t="s">
        <v>19</v>
      </c>
      <c r="I211" s="230"/>
      <c r="J211" s="227"/>
      <c r="K211" s="227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152</v>
      </c>
      <c r="AU211" s="235" t="s">
        <v>82</v>
      </c>
      <c r="AV211" s="13" t="s">
        <v>80</v>
      </c>
      <c r="AW211" s="13" t="s">
        <v>33</v>
      </c>
      <c r="AX211" s="13" t="s">
        <v>72</v>
      </c>
      <c r="AY211" s="235" t="s">
        <v>139</v>
      </c>
    </row>
    <row r="212" s="14" customFormat="1">
      <c r="A212" s="14"/>
      <c r="B212" s="236"/>
      <c r="C212" s="237"/>
      <c r="D212" s="219" t="s">
        <v>152</v>
      </c>
      <c r="E212" s="238" t="s">
        <v>19</v>
      </c>
      <c r="F212" s="239" t="s">
        <v>304</v>
      </c>
      <c r="G212" s="237"/>
      <c r="H212" s="240">
        <v>18.789999999999999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152</v>
      </c>
      <c r="AU212" s="246" t="s">
        <v>82</v>
      </c>
      <c r="AV212" s="14" t="s">
        <v>82</v>
      </c>
      <c r="AW212" s="14" t="s">
        <v>33</v>
      </c>
      <c r="AX212" s="14" t="s">
        <v>72</v>
      </c>
      <c r="AY212" s="246" t="s">
        <v>139</v>
      </c>
    </row>
    <row r="213" s="13" customFormat="1">
      <c r="A213" s="13"/>
      <c r="B213" s="226"/>
      <c r="C213" s="227"/>
      <c r="D213" s="219" t="s">
        <v>152</v>
      </c>
      <c r="E213" s="228" t="s">
        <v>19</v>
      </c>
      <c r="F213" s="229" t="s">
        <v>305</v>
      </c>
      <c r="G213" s="227"/>
      <c r="H213" s="228" t="s">
        <v>19</v>
      </c>
      <c r="I213" s="230"/>
      <c r="J213" s="227"/>
      <c r="K213" s="227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152</v>
      </c>
      <c r="AU213" s="235" t="s">
        <v>82</v>
      </c>
      <c r="AV213" s="13" t="s">
        <v>80</v>
      </c>
      <c r="AW213" s="13" t="s">
        <v>33</v>
      </c>
      <c r="AX213" s="13" t="s">
        <v>72</v>
      </c>
      <c r="AY213" s="235" t="s">
        <v>139</v>
      </c>
    </row>
    <row r="214" s="14" customFormat="1">
      <c r="A214" s="14"/>
      <c r="B214" s="236"/>
      <c r="C214" s="237"/>
      <c r="D214" s="219" t="s">
        <v>152</v>
      </c>
      <c r="E214" s="238" t="s">
        <v>19</v>
      </c>
      <c r="F214" s="239" t="s">
        <v>306</v>
      </c>
      <c r="G214" s="237"/>
      <c r="H214" s="240">
        <v>7.5199999999999996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152</v>
      </c>
      <c r="AU214" s="246" t="s">
        <v>82</v>
      </c>
      <c r="AV214" s="14" t="s">
        <v>82</v>
      </c>
      <c r="AW214" s="14" t="s">
        <v>33</v>
      </c>
      <c r="AX214" s="14" t="s">
        <v>72</v>
      </c>
      <c r="AY214" s="246" t="s">
        <v>139</v>
      </c>
    </row>
    <row r="215" s="13" customFormat="1">
      <c r="A215" s="13"/>
      <c r="B215" s="226"/>
      <c r="C215" s="227"/>
      <c r="D215" s="219" t="s">
        <v>152</v>
      </c>
      <c r="E215" s="228" t="s">
        <v>19</v>
      </c>
      <c r="F215" s="229" t="s">
        <v>210</v>
      </c>
      <c r="G215" s="227"/>
      <c r="H215" s="228" t="s">
        <v>19</v>
      </c>
      <c r="I215" s="230"/>
      <c r="J215" s="227"/>
      <c r="K215" s="227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152</v>
      </c>
      <c r="AU215" s="235" t="s">
        <v>82</v>
      </c>
      <c r="AV215" s="13" t="s">
        <v>80</v>
      </c>
      <c r="AW215" s="13" t="s">
        <v>33</v>
      </c>
      <c r="AX215" s="13" t="s">
        <v>72</v>
      </c>
      <c r="AY215" s="235" t="s">
        <v>139</v>
      </c>
    </row>
    <row r="216" s="14" customFormat="1">
      <c r="A216" s="14"/>
      <c r="B216" s="236"/>
      <c r="C216" s="237"/>
      <c r="D216" s="219" t="s">
        <v>152</v>
      </c>
      <c r="E216" s="238" t="s">
        <v>19</v>
      </c>
      <c r="F216" s="239" t="s">
        <v>307</v>
      </c>
      <c r="G216" s="237"/>
      <c r="H216" s="240">
        <v>6.6699999999999999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152</v>
      </c>
      <c r="AU216" s="246" t="s">
        <v>82</v>
      </c>
      <c r="AV216" s="14" t="s">
        <v>82</v>
      </c>
      <c r="AW216" s="14" t="s">
        <v>33</v>
      </c>
      <c r="AX216" s="14" t="s">
        <v>72</v>
      </c>
      <c r="AY216" s="246" t="s">
        <v>139</v>
      </c>
    </row>
    <row r="217" s="15" customFormat="1">
      <c r="A217" s="15"/>
      <c r="B217" s="257"/>
      <c r="C217" s="258"/>
      <c r="D217" s="219" t="s">
        <v>152</v>
      </c>
      <c r="E217" s="259" t="s">
        <v>19</v>
      </c>
      <c r="F217" s="260" t="s">
        <v>221</v>
      </c>
      <c r="G217" s="258"/>
      <c r="H217" s="261">
        <v>76.629999999999995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152</v>
      </c>
      <c r="AU217" s="267" t="s">
        <v>82</v>
      </c>
      <c r="AV217" s="15" t="s">
        <v>146</v>
      </c>
      <c r="AW217" s="15" t="s">
        <v>33</v>
      </c>
      <c r="AX217" s="15" t="s">
        <v>80</v>
      </c>
      <c r="AY217" s="267" t="s">
        <v>139</v>
      </c>
    </row>
    <row r="218" s="2" customFormat="1" ht="24.15" customHeight="1">
      <c r="A218" s="40"/>
      <c r="B218" s="41"/>
      <c r="C218" s="206" t="s">
        <v>7</v>
      </c>
      <c r="D218" s="206" t="s">
        <v>141</v>
      </c>
      <c r="E218" s="207" t="s">
        <v>308</v>
      </c>
      <c r="F218" s="208" t="s">
        <v>309</v>
      </c>
      <c r="G218" s="209" t="s">
        <v>206</v>
      </c>
      <c r="H218" s="210">
        <v>153.25999999999999</v>
      </c>
      <c r="I218" s="211"/>
      <c r="J218" s="212">
        <f>ROUND(I218*H218,2)</f>
        <v>0</v>
      </c>
      <c r="K218" s="208" t="s">
        <v>145</v>
      </c>
      <c r="L218" s="46"/>
      <c r="M218" s="213" t="s">
        <v>19</v>
      </c>
      <c r="N218" s="214" t="s">
        <v>43</v>
      </c>
      <c r="O218" s="86"/>
      <c r="P218" s="215">
        <f>O218*H218</f>
        <v>0</v>
      </c>
      <c r="Q218" s="215">
        <v>0.010999999999999999</v>
      </c>
      <c r="R218" s="215">
        <f>Q218*H218</f>
        <v>1.6858599999999997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146</v>
      </c>
      <c r="AT218" s="217" t="s">
        <v>141</v>
      </c>
      <c r="AU218" s="217" t="s">
        <v>82</v>
      </c>
      <c r="AY218" s="19" t="s">
        <v>139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146</v>
      </c>
      <c r="BM218" s="217" t="s">
        <v>310</v>
      </c>
    </row>
    <row r="219" s="2" customFormat="1">
      <c r="A219" s="40"/>
      <c r="B219" s="41"/>
      <c r="C219" s="42"/>
      <c r="D219" s="219" t="s">
        <v>148</v>
      </c>
      <c r="E219" s="42"/>
      <c r="F219" s="220" t="s">
        <v>311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148</v>
      </c>
      <c r="AU219" s="19" t="s">
        <v>82</v>
      </c>
    </row>
    <row r="220" s="2" customFormat="1">
      <c r="A220" s="40"/>
      <c r="B220" s="41"/>
      <c r="C220" s="42"/>
      <c r="D220" s="224" t="s">
        <v>150</v>
      </c>
      <c r="E220" s="42"/>
      <c r="F220" s="225" t="s">
        <v>312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150</v>
      </c>
      <c r="AU220" s="19" t="s">
        <v>82</v>
      </c>
    </row>
    <row r="221" s="13" customFormat="1">
      <c r="A221" s="13"/>
      <c r="B221" s="226"/>
      <c r="C221" s="227"/>
      <c r="D221" s="219" t="s">
        <v>152</v>
      </c>
      <c r="E221" s="228" t="s">
        <v>19</v>
      </c>
      <c r="F221" s="229" t="s">
        <v>301</v>
      </c>
      <c r="G221" s="227"/>
      <c r="H221" s="228" t="s">
        <v>19</v>
      </c>
      <c r="I221" s="230"/>
      <c r="J221" s="227"/>
      <c r="K221" s="227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152</v>
      </c>
      <c r="AU221" s="235" t="s">
        <v>82</v>
      </c>
      <c r="AV221" s="13" t="s">
        <v>80</v>
      </c>
      <c r="AW221" s="13" t="s">
        <v>33</v>
      </c>
      <c r="AX221" s="13" t="s">
        <v>72</v>
      </c>
      <c r="AY221" s="235" t="s">
        <v>139</v>
      </c>
    </row>
    <row r="222" s="14" customFormat="1">
      <c r="A222" s="14"/>
      <c r="B222" s="236"/>
      <c r="C222" s="237"/>
      <c r="D222" s="219" t="s">
        <v>152</v>
      </c>
      <c r="E222" s="238" t="s">
        <v>19</v>
      </c>
      <c r="F222" s="239" t="s">
        <v>302</v>
      </c>
      <c r="G222" s="237"/>
      <c r="H222" s="240">
        <v>43.649999999999999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152</v>
      </c>
      <c r="AU222" s="246" t="s">
        <v>82</v>
      </c>
      <c r="AV222" s="14" t="s">
        <v>82</v>
      </c>
      <c r="AW222" s="14" t="s">
        <v>33</v>
      </c>
      <c r="AX222" s="14" t="s">
        <v>72</v>
      </c>
      <c r="AY222" s="246" t="s">
        <v>139</v>
      </c>
    </row>
    <row r="223" s="13" customFormat="1">
      <c r="A223" s="13"/>
      <c r="B223" s="226"/>
      <c r="C223" s="227"/>
      <c r="D223" s="219" t="s">
        <v>152</v>
      </c>
      <c r="E223" s="228" t="s">
        <v>19</v>
      </c>
      <c r="F223" s="229" t="s">
        <v>303</v>
      </c>
      <c r="G223" s="227"/>
      <c r="H223" s="228" t="s">
        <v>19</v>
      </c>
      <c r="I223" s="230"/>
      <c r="J223" s="227"/>
      <c r="K223" s="227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152</v>
      </c>
      <c r="AU223" s="235" t="s">
        <v>82</v>
      </c>
      <c r="AV223" s="13" t="s">
        <v>80</v>
      </c>
      <c r="AW223" s="13" t="s">
        <v>33</v>
      </c>
      <c r="AX223" s="13" t="s">
        <v>72</v>
      </c>
      <c r="AY223" s="235" t="s">
        <v>139</v>
      </c>
    </row>
    <row r="224" s="14" customFormat="1">
      <c r="A224" s="14"/>
      <c r="B224" s="236"/>
      <c r="C224" s="237"/>
      <c r="D224" s="219" t="s">
        <v>152</v>
      </c>
      <c r="E224" s="238" t="s">
        <v>19</v>
      </c>
      <c r="F224" s="239" t="s">
        <v>304</v>
      </c>
      <c r="G224" s="237"/>
      <c r="H224" s="240">
        <v>18.789999999999999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152</v>
      </c>
      <c r="AU224" s="246" t="s">
        <v>82</v>
      </c>
      <c r="AV224" s="14" t="s">
        <v>82</v>
      </c>
      <c r="AW224" s="14" t="s">
        <v>33</v>
      </c>
      <c r="AX224" s="14" t="s">
        <v>72</v>
      </c>
      <c r="AY224" s="246" t="s">
        <v>139</v>
      </c>
    </row>
    <row r="225" s="13" customFormat="1">
      <c r="A225" s="13"/>
      <c r="B225" s="226"/>
      <c r="C225" s="227"/>
      <c r="D225" s="219" t="s">
        <v>152</v>
      </c>
      <c r="E225" s="228" t="s">
        <v>19</v>
      </c>
      <c r="F225" s="229" t="s">
        <v>305</v>
      </c>
      <c r="G225" s="227"/>
      <c r="H225" s="228" t="s">
        <v>19</v>
      </c>
      <c r="I225" s="230"/>
      <c r="J225" s="227"/>
      <c r="K225" s="227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152</v>
      </c>
      <c r="AU225" s="235" t="s">
        <v>82</v>
      </c>
      <c r="AV225" s="13" t="s">
        <v>80</v>
      </c>
      <c r="AW225" s="13" t="s">
        <v>33</v>
      </c>
      <c r="AX225" s="13" t="s">
        <v>72</v>
      </c>
      <c r="AY225" s="235" t="s">
        <v>139</v>
      </c>
    </row>
    <row r="226" s="14" customFormat="1">
      <c r="A226" s="14"/>
      <c r="B226" s="236"/>
      <c r="C226" s="237"/>
      <c r="D226" s="219" t="s">
        <v>152</v>
      </c>
      <c r="E226" s="238" t="s">
        <v>19</v>
      </c>
      <c r="F226" s="239" t="s">
        <v>306</v>
      </c>
      <c r="G226" s="237"/>
      <c r="H226" s="240">
        <v>7.5199999999999996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152</v>
      </c>
      <c r="AU226" s="246" t="s">
        <v>82</v>
      </c>
      <c r="AV226" s="14" t="s">
        <v>82</v>
      </c>
      <c r="AW226" s="14" t="s">
        <v>33</v>
      </c>
      <c r="AX226" s="14" t="s">
        <v>72</v>
      </c>
      <c r="AY226" s="246" t="s">
        <v>139</v>
      </c>
    </row>
    <row r="227" s="13" customFormat="1">
      <c r="A227" s="13"/>
      <c r="B227" s="226"/>
      <c r="C227" s="227"/>
      <c r="D227" s="219" t="s">
        <v>152</v>
      </c>
      <c r="E227" s="228" t="s">
        <v>19</v>
      </c>
      <c r="F227" s="229" t="s">
        <v>210</v>
      </c>
      <c r="G227" s="227"/>
      <c r="H227" s="228" t="s">
        <v>19</v>
      </c>
      <c r="I227" s="230"/>
      <c r="J227" s="227"/>
      <c r="K227" s="227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152</v>
      </c>
      <c r="AU227" s="235" t="s">
        <v>82</v>
      </c>
      <c r="AV227" s="13" t="s">
        <v>80</v>
      </c>
      <c r="AW227" s="13" t="s">
        <v>33</v>
      </c>
      <c r="AX227" s="13" t="s">
        <v>72</v>
      </c>
      <c r="AY227" s="235" t="s">
        <v>139</v>
      </c>
    </row>
    <row r="228" s="14" customFormat="1">
      <c r="A228" s="14"/>
      <c r="B228" s="236"/>
      <c r="C228" s="237"/>
      <c r="D228" s="219" t="s">
        <v>152</v>
      </c>
      <c r="E228" s="238" t="s">
        <v>19</v>
      </c>
      <c r="F228" s="239" t="s">
        <v>307</v>
      </c>
      <c r="G228" s="237"/>
      <c r="H228" s="240">
        <v>6.6699999999999999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152</v>
      </c>
      <c r="AU228" s="246" t="s">
        <v>82</v>
      </c>
      <c r="AV228" s="14" t="s">
        <v>82</v>
      </c>
      <c r="AW228" s="14" t="s">
        <v>33</v>
      </c>
      <c r="AX228" s="14" t="s">
        <v>72</v>
      </c>
      <c r="AY228" s="246" t="s">
        <v>139</v>
      </c>
    </row>
    <row r="229" s="15" customFormat="1">
      <c r="A229" s="15"/>
      <c r="B229" s="257"/>
      <c r="C229" s="258"/>
      <c r="D229" s="219" t="s">
        <v>152</v>
      </c>
      <c r="E229" s="259" t="s">
        <v>19</v>
      </c>
      <c r="F229" s="260" t="s">
        <v>221</v>
      </c>
      <c r="G229" s="258"/>
      <c r="H229" s="261">
        <v>76.629999999999995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7" t="s">
        <v>152</v>
      </c>
      <c r="AU229" s="267" t="s">
        <v>82</v>
      </c>
      <c r="AV229" s="15" t="s">
        <v>146</v>
      </c>
      <c r="AW229" s="15" t="s">
        <v>33</v>
      </c>
      <c r="AX229" s="15" t="s">
        <v>72</v>
      </c>
      <c r="AY229" s="267" t="s">
        <v>139</v>
      </c>
    </row>
    <row r="230" s="14" customFormat="1">
      <c r="A230" s="14"/>
      <c r="B230" s="236"/>
      <c r="C230" s="237"/>
      <c r="D230" s="219" t="s">
        <v>152</v>
      </c>
      <c r="E230" s="238" t="s">
        <v>19</v>
      </c>
      <c r="F230" s="239" t="s">
        <v>313</v>
      </c>
      <c r="G230" s="237"/>
      <c r="H230" s="240">
        <v>153.25999999999999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152</v>
      </c>
      <c r="AU230" s="246" t="s">
        <v>82</v>
      </c>
      <c r="AV230" s="14" t="s">
        <v>82</v>
      </c>
      <c r="AW230" s="14" t="s">
        <v>33</v>
      </c>
      <c r="AX230" s="14" t="s">
        <v>80</v>
      </c>
      <c r="AY230" s="246" t="s">
        <v>139</v>
      </c>
    </row>
    <row r="231" s="2" customFormat="1" ht="24.15" customHeight="1">
      <c r="A231" s="40"/>
      <c r="B231" s="41"/>
      <c r="C231" s="206" t="s">
        <v>314</v>
      </c>
      <c r="D231" s="206" t="s">
        <v>141</v>
      </c>
      <c r="E231" s="207" t="s">
        <v>315</v>
      </c>
      <c r="F231" s="208" t="s">
        <v>316</v>
      </c>
      <c r="G231" s="209" t="s">
        <v>199</v>
      </c>
      <c r="H231" s="210">
        <v>1</v>
      </c>
      <c r="I231" s="211"/>
      <c r="J231" s="212">
        <f>ROUND(I231*H231,2)</f>
        <v>0</v>
      </c>
      <c r="K231" s="208" t="s">
        <v>145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0.017770000000000001</v>
      </c>
      <c r="R231" s="215">
        <f>Q231*H231</f>
        <v>0.017770000000000001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146</v>
      </c>
      <c r="AT231" s="217" t="s">
        <v>141</v>
      </c>
      <c r="AU231" s="217" t="s">
        <v>82</v>
      </c>
      <c r="AY231" s="19" t="s">
        <v>139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146</v>
      </c>
      <c r="BM231" s="217" t="s">
        <v>317</v>
      </c>
    </row>
    <row r="232" s="2" customFormat="1">
      <c r="A232" s="40"/>
      <c r="B232" s="41"/>
      <c r="C232" s="42"/>
      <c r="D232" s="219" t="s">
        <v>148</v>
      </c>
      <c r="E232" s="42"/>
      <c r="F232" s="220" t="s">
        <v>318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148</v>
      </c>
      <c r="AU232" s="19" t="s">
        <v>82</v>
      </c>
    </row>
    <row r="233" s="2" customFormat="1">
      <c r="A233" s="40"/>
      <c r="B233" s="41"/>
      <c r="C233" s="42"/>
      <c r="D233" s="224" t="s">
        <v>150</v>
      </c>
      <c r="E233" s="42"/>
      <c r="F233" s="225" t="s">
        <v>319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150</v>
      </c>
      <c r="AU233" s="19" t="s">
        <v>82</v>
      </c>
    </row>
    <row r="234" s="2" customFormat="1" ht="24.15" customHeight="1">
      <c r="A234" s="40"/>
      <c r="B234" s="41"/>
      <c r="C234" s="247" t="s">
        <v>320</v>
      </c>
      <c r="D234" s="247" t="s">
        <v>190</v>
      </c>
      <c r="E234" s="248" t="s">
        <v>321</v>
      </c>
      <c r="F234" s="249" t="s">
        <v>322</v>
      </c>
      <c r="G234" s="250" t="s">
        <v>199</v>
      </c>
      <c r="H234" s="251">
        <v>1</v>
      </c>
      <c r="I234" s="252"/>
      <c r="J234" s="253">
        <f>ROUND(I234*H234,2)</f>
        <v>0</v>
      </c>
      <c r="K234" s="249" t="s">
        <v>145</v>
      </c>
      <c r="L234" s="254"/>
      <c r="M234" s="255" t="s">
        <v>19</v>
      </c>
      <c r="N234" s="256" t="s">
        <v>43</v>
      </c>
      <c r="O234" s="86"/>
      <c r="P234" s="215">
        <f>O234*H234</f>
        <v>0</v>
      </c>
      <c r="Q234" s="215">
        <v>0.01553</v>
      </c>
      <c r="R234" s="215">
        <f>Q234*H234</f>
        <v>0.01553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193</v>
      </c>
      <c r="AT234" s="217" t="s">
        <v>190</v>
      </c>
      <c r="AU234" s="217" t="s">
        <v>82</v>
      </c>
      <c r="AY234" s="19" t="s">
        <v>139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146</v>
      </c>
      <c r="BM234" s="217" t="s">
        <v>323</v>
      </c>
    </row>
    <row r="235" s="2" customFormat="1">
      <c r="A235" s="40"/>
      <c r="B235" s="41"/>
      <c r="C235" s="42"/>
      <c r="D235" s="219" t="s">
        <v>148</v>
      </c>
      <c r="E235" s="42"/>
      <c r="F235" s="220" t="s">
        <v>322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148</v>
      </c>
      <c r="AU235" s="19" t="s">
        <v>82</v>
      </c>
    </row>
    <row r="236" s="2" customFormat="1" ht="24.15" customHeight="1">
      <c r="A236" s="40"/>
      <c r="B236" s="41"/>
      <c r="C236" s="206" t="s">
        <v>324</v>
      </c>
      <c r="D236" s="206" t="s">
        <v>141</v>
      </c>
      <c r="E236" s="207" t="s">
        <v>325</v>
      </c>
      <c r="F236" s="208" t="s">
        <v>326</v>
      </c>
      <c r="G236" s="209" t="s">
        <v>199</v>
      </c>
      <c r="H236" s="210">
        <v>2</v>
      </c>
      <c r="I236" s="211"/>
      <c r="J236" s="212">
        <f>ROUND(I236*H236,2)</f>
        <v>0</v>
      </c>
      <c r="K236" s="208" t="s">
        <v>145</v>
      </c>
      <c r="L236" s="46"/>
      <c r="M236" s="213" t="s">
        <v>19</v>
      </c>
      <c r="N236" s="214" t="s">
        <v>43</v>
      </c>
      <c r="O236" s="86"/>
      <c r="P236" s="215">
        <f>O236*H236</f>
        <v>0</v>
      </c>
      <c r="Q236" s="215">
        <v>0.00048000000000000001</v>
      </c>
      <c r="R236" s="215">
        <f>Q236*H236</f>
        <v>0.00096000000000000002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146</v>
      </c>
      <c r="AT236" s="217" t="s">
        <v>141</v>
      </c>
      <c r="AU236" s="217" t="s">
        <v>82</v>
      </c>
      <c r="AY236" s="19" t="s">
        <v>139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80</v>
      </c>
      <c r="BK236" s="218">
        <f>ROUND(I236*H236,2)</f>
        <v>0</v>
      </c>
      <c r="BL236" s="19" t="s">
        <v>146</v>
      </c>
      <c r="BM236" s="217" t="s">
        <v>327</v>
      </c>
    </row>
    <row r="237" s="2" customFormat="1">
      <c r="A237" s="40"/>
      <c r="B237" s="41"/>
      <c r="C237" s="42"/>
      <c r="D237" s="219" t="s">
        <v>148</v>
      </c>
      <c r="E237" s="42"/>
      <c r="F237" s="220" t="s">
        <v>328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148</v>
      </c>
      <c r="AU237" s="19" t="s">
        <v>82</v>
      </c>
    </row>
    <row r="238" s="2" customFormat="1">
      <c r="A238" s="40"/>
      <c r="B238" s="41"/>
      <c r="C238" s="42"/>
      <c r="D238" s="224" t="s">
        <v>150</v>
      </c>
      <c r="E238" s="42"/>
      <c r="F238" s="225" t="s">
        <v>329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150</v>
      </c>
      <c r="AU238" s="19" t="s">
        <v>82</v>
      </c>
    </row>
    <row r="239" s="2" customFormat="1" ht="33" customHeight="1">
      <c r="A239" s="40"/>
      <c r="B239" s="41"/>
      <c r="C239" s="247" t="s">
        <v>330</v>
      </c>
      <c r="D239" s="247" t="s">
        <v>190</v>
      </c>
      <c r="E239" s="248" t="s">
        <v>331</v>
      </c>
      <c r="F239" s="249" t="s">
        <v>332</v>
      </c>
      <c r="G239" s="250" t="s">
        <v>199</v>
      </c>
      <c r="H239" s="251">
        <v>1</v>
      </c>
      <c r="I239" s="252"/>
      <c r="J239" s="253">
        <f>ROUND(I239*H239,2)</f>
        <v>0</v>
      </c>
      <c r="K239" s="249" t="s">
        <v>145</v>
      </c>
      <c r="L239" s="254"/>
      <c r="M239" s="255" t="s">
        <v>19</v>
      </c>
      <c r="N239" s="256" t="s">
        <v>43</v>
      </c>
      <c r="O239" s="86"/>
      <c r="P239" s="215">
        <f>O239*H239</f>
        <v>0</v>
      </c>
      <c r="Q239" s="215">
        <v>0.01272</v>
      </c>
      <c r="R239" s="215">
        <f>Q239*H239</f>
        <v>0.01272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193</v>
      </c>
      <c r="AT239" s="217" t="s">
        <v>190</v>
      </c>
      <c r="AU239" s="217" t="s">
        <v>82</v>
      </c>
      <c r="AY239" s="19" t="s">
        <v>139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80</v>
      </c>
      <c r="BK239" s="218">
        <f>ROUND(I239*H239,2)</f>
        <v>0</v>
      </c>
      <c r="BL239" s="19" t="s">
        <v>146</v>
      </c>
      <c r="BM239" s="217" t="s">
        <v>333</v>
      </c>
    </row>
    <row r="240" s="2" customFormat="1">
      <c r="A240" s="40"/>
      <c r="B240" s="41"/>
      <c r="C240" s="42"/>
      <c r="D240" s="219" t="s">
        <v>148</v>
      </c>
      <c r="E240" s="42"/>
      <c r="F240" s="220" t="s">
        <v>332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148</v>
      </c>
      <c r="AU240" s="19" t="s">
        <v>82</v>
      </c>
    </row>
    <row r="241" s="2" customFormat="1" ht="33" customHeight="1">
      <c r="A241" s="40"/>
      <c r="B241" s="41"/>
      <c r="C241" s="247" t="s">
        <v>334</v>
      </c>
      <c r="D241" s="247" t="s">
        <v>190</v>
      </c>
      <c r="E241" s="248" t="s">
        <v>335</v>
      </c>
      <c r="F241" s="249" t="s">
        <v>336</v>
      </c>
      <c r="G241" s="250" t="s">
        <v>199</v>
      </c>
      <c r="H241" s="251">
        <v>1</v>
      </c>
      <c r="I241" s="252"/>
      <c r="J241" s="253">
        <f>ROUND(I241*H241,2)</f>
        <v>0</v>
      </c>
      <c r="K241" s="249" t="s">
        <v>145</v>
      </c>
      <c r="L241" s="254"/>
      <c r="M241" s="255" t="s">
        <v>19</v>
      </c>
      <c r="N241" s="256" t="s">
        <v>43</v>
      </c>
      <c r="O241" s="86"/>
      <c r="P241" s="215">
        <f>O241*H241</f>
        <v>0</v>
      </c>
      <c r="Q241" s="215">
        <v>0.012489999999999999</v>
      </c>
      <c r="R241" s="215">
        <f>Q241*H241</f>
        <v>0.012489999999999999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193</v>
      </c>
      <c r="AT241" s="217" t="s">
        <v>190</v>
      </c>
      <c r="AU241" s="217" t="s">
        <v>82</v>
      </c>
      <c r="AY241" s="19" t="s">
        <v>139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146</v>
      </c>
      <c r="BM241" s="217" t="s">
        <v>337</v>
      </c>
    </row>
    <row r="242" s="2" customFormat="1">
      <c r="A242" s="40"/>
      <c r="B242" s="41"/>
      <c r="C242" s="42"/>
      <c r="D242" s="219" t="s">
        <v>148</v>
      </c>
      <c r="E242" s="42"/>
      <c r="F242" s="220" t="s">
        <v>336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148</v>
      </c>
      <c r="AU242" s="19" t="s">
        <v>82</v>
      </c>
    </row>
    <row r="243" s="12" customFormat="1" ht="22.8" customHeight="1">
      <c r="A243" s="12"/>
      <c r="B243" s="190"/>
      <c r="C243" s="191"/>
      <c r="D243" s="192" t="s">
        <v>71</v>
      </c>
      <c r="E243" s="204" t="s">
        <v>203</v>
      </c>
      <c r="F243" s="204" t="s">
        <v>338</v>
      </c>
      <c r="G243" s="191"/>
      <c r="H243" s="191"/>
      <c r="I243" s="194"/>
      <c r="J243" s="205">
        <f>BK243</f>
        <v>0</v>
      </c>
      <c r="K243" s="191"/>
      <c r="L243" s="196"/>
      <c r="M243" s="197"/>
      <c r="N243" s="198"/>
      <c r="O243" s="198"/>
      <c r="P243" s="199">
        <f>SUM(P244:P305)</f>
        <v>0</v>
      </c>
      <c r="Q243" s="198"/>
      <c r="R243" s="199">
        <f>SUM(R244:R305)</f>
        <v>0.0130752</v>
      </c>
      <c r="S243" s="198"/>
      <c r="T243" s="200">
        <f>SUM(T244:T305)</f>
        <v>59.429230799999999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1" t="s">
        <v>80</v>
      </c>
      <c r="AT243" s="202" t="s">
        <v>71</v>
      </c>
      <c r="AU243" s="202" t="s">
        <v>80</v>
      </c>
      <c r="AY243" s="201" t="s">
        <v>139</v>
      </c>
      <c r="BK243" s="203">
        <f>SUM(BK244:BK305)</f>
        <v>0</v>
      </c>
    </row>
    <row r="244" s="2" customFormat="1" ht="33" customHeight="1">
      <c r="A244" s="40"/>
      <c r="B244" s="41"/>
      <c r="C244" s="206" t="s">
        <v>339</v>
      </c>
      <c r="D244" s="206" t="s">
        <v>141</v>
      </c>
      <c r="E244" s="207" t="s">
        <v>340</v>
      </c>
      <c r="F244" s="208" t="s">
        <v>341</v>
      </c>
      <c r="G244" s="209" t="s">
        <v>206</v>
      </c>
      <c r="H244" s="210">
        <v>77</v>
      </c>
      <c r="I244" s="211"/>
      <c r="J244" s="212">
        <f>ROUND(I244*H244,2)</f>
        <v>0</v>
      </c>
      <c r="K244" s="208" t="s">
        <v>145</v>
      </c>
      <c r="L244" s="46"/>
      <c r="M244" s="213" t="s">
        <v>19</v>
      </c>
      <c r="N244" s="214" t="s">
        <v>43</v>
      </c>
      <c r="O244" s="86"/>
      <c r="P244" s="215">
        <f>O244*H244</f>
        <v>0</v>
      </c>
      <c r="Q244" s="215">
        <v>0.00012999999999999999</v>
      </c>
      <c r="R244" s="215">
        <f>Q244*H244</f>
        <v>0.01001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146</v>
      </c>
      <c r="AT244" s="217" t="s">
        <v>141</v>
      </c>
      <c r="AU244" s="217" t="s">
        <v>82</v>
      </c>
      <c r="AY244" s="19" t="s">
        <v>139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146</v>
      </c>
      <c r="BM244" s="217" t="s">
        <v>342</v>
      </c>
    </row>
    <row r="245" s="2" customFormat="1">
      <c r="A245" s="40"/>
      <c r="B245" s="41"/>
      <c r="C245" s="42"/>
      <c r="D245" s="219" t="s">
        <v>148</v>
      </c>
      <c r="E245" s="42"/>
      <c r="F245" s="220" t="s">
        <v>343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148</v>
      </c>
      <c r="AU245" s="19" t="s">
        <v>82</v>
      </c>
    </row>
    <row r="246" s="2" customFormat="1">
      <c r="A246" s="40"/>
      <c r="B246" s="41"/>
      <c r="C246" s="42"/>
      <c r="D246" s="224" t="s">
        <v>150</v>
      </c>
      <c r="E246" s="42"/>
      <c r="F246" s="225" t="s">
        <v>344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150</v>
      </c>
      <c r="AU246" s="19" t="s">
        <v>82</v>
      </c>
    </row>
    <row r="247" s="2" customFormat="1" ht="24.15" customHeight="1">
      <c r="A247" s="40"/>
      <c r="B247" s="41"/>
      <c r="C247" s="206" t="s">
        <v>345</v>
      </c>
      <c r="D247" s="206" t="s">
        <v>141</v>
      </c>
      <c r="E247" s="207" t="s">
        <v>346</v>
      </c>
      <c r="F247" s="208" t="s">
        <v>347</v>
      </c>
      <c r="G247" s="209" t="s">
        <v>206</v>
      </c>
      <c r="H247" s="210">
        <v>76.629999999999995</v>
      </c>
      <c r="I247" s="211"/>
      <c r="J247" s="212">
        <f>ROUND(I247*H247,2)</f>
        <v>0</v>
      </c>
      <c r="K247" s="208" t="s">
        <v>145</v>
      </c>
      <c r="L247" s="46"/>
      <c r="M247" s="213" t="s">
        <v>19</v>
      </c>
      <c r="N247" s="214" t="s">
        <v>43</v>
      </c>
      <c r="O247" s="86"/>
      <c r="P247" s="215">
        <f>O247*H247</f>
        <v>0</v>
      </c>
      <c r="Q247" s="215">
        <v>4.0000000000000003E-05</v>
      </c>
      <c r="R247" s="215">
        <f>Q247*H247</f>
        <v>0.0030652000000000001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146</v>
      </c>
      <c r="AT247" s="217" t="s">
        <v>141</v>
      </c>
      <c r="AU247" s="217" t="s">
        <v>82</v>
      </c>
      <c r="AY247" s="19" t="s">
        <v>139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80</v>
      </c>
      <c r="BK247" s="218">
        <f>ROUND(I247*H247,2)</f>
        <v>0</v>
      </c>
      <c r="BL247" s="19" t="s">
        <v>146</v>
      </c>
      <c r="BM247" s="217" t="s">
        <v>348</v>
      </c>
    </row>
    <row r="248" s="2" customFormat="1">
      <c r="A248" s="40"/>
      <c r="B248" s="41"/>
      <c r="C248" s="42"/>
      <c r="D248" s="219" t="s">
        <v>148</v>
      </c>
      <c r="E248" s="42"/>
      <c r="F248" s="220" t="s">
        <v>349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148</v>
      </c>
      <c r="AU248" s="19" t="s">
        <v>82</v>
      </c>
    </row>
    <row r="249" s="2" customFormat="1">
      <c r="A249" s="40"/>
      <c r="B249" s="41"/>
      <c r="C249" s="42"/>
      <c r="D249" s="224" t="s">
        <v>150</v>
      </c>
      <c r="E249" s="42"/>
      <c r="F249" s="225" t="s">
        <v>350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150</v>
      </c>
      <c r="AU249" s="19" t="s">
        <v>82</v>
      </c>
    </row>
    <row r="250" s="13" customFormat="1">
      <c r="A250" s="13"/>
      <c r="B250" s="226"/>
      <c r="C250" s="227"/>
      <c r="D250" s="219" t="s">
        <v>152</v>
      </c>
      <c r="E250" s="228" t="s">
        <v>19</v>
      </c>
      <c r="F250" s="229" t="s">
        <v>301</v>
      </c>
      <c r="G250" s="227"/>
      <c r="H250" s="228" t="s">
        <v>19</v>
      </c>
      <c r="I250" s="230"/>
      <c r="J250" s="227"/>
      <c r="K250" s="227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152</v>
      </c>
      <c r="AU250" s="235" t="s">
        <v>82</v>
      </c>
      <c r="AV250" s="13" t="s">
        <v>80</v>
      </c>
      <c r="AW250" s="13" t="s">
        <v>33</v>
      </c>
      <c r="AX250" s="13" t="s">
        <v>72</v>
      </c>
      <c r="AY250" s="235" t="s">
        <v>139</v>
      </c>
    </row>
    <row r="251" s="14" customFormat="1">
      <c r="A251" s="14"/>
      <c r="B251" s="236"/>
      <c r="C251" s="237"/>
      <c r="D251" s="219" t="s">
        <v>152</v>
      </c>
      <c r="E251" s="238" t="s">
        <v>19</v>
      </c>
      <c r="F251" s="239" t="s">
        <v>302</v>
      </c>
      <c r="G251" s="237"/>
      <c r="H251" s="240">
        <v>43.649999999999999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6" t="s">
        <v>152</v>
      </c>
      <c r="AU251" s="246" t="s">
        <v>82</v>
      </c>
      <c r="AV251" s="14" t="s">
        <v>82</v>
      </c>
      <c r="AW251" s="14" t="s">
        <v>33</v>
      </c>
      <c r="AX251" s="14" t="s">
        <v>72</v>
      </c>
      <c r="AY251" s="246" t="s">
        <v>139</v>
      </c>
    </row>
    <row r="252" s="13" customFormat="1">
      <c r="A252" s="13"/>
      <c r="B252" s="226"/>
      <c r="C252" s="227"/>
      <c r="D252" s="219" t="s">
        <v>152</v>
      </c>
      <c r="E252" s="228" t="s">
        <v>19</v>
      </c>
      <c r="F252" s="229" t="s">
        <v>303</v>
      </c>
      <c r="G252" s="227"/>
      <c r="H252" s="228" t="s">
        <v>19</v>
      </c>
      <c r="I252" s="230"/>
      <c r="J252" s="227"/>
      <c r="K252" s="227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152</v>
      </c>
      <c r="AU252" s="235" t="s">
        <v>82</v>
      </c>
      <c r="AV252" s="13" t="s">
        <v>80</v>
      </c>
      <c r="AW252" s="13" t="s">
        <v>33</v>
      </c>
      <c r="AX252" s="13" t="s">
        <v>72</v>
      </c>
      <c r="AY252" s="235" t="s">
        <v>139</v>
      </c>
    </row>
    <row r="253" s="14" customFormat="1">
      <c r="A253" s="14"/>
      <c r="B253" s="236"/>
      <c r="C253" s="237"/>
      <c r="D253" s="219" t="s">
        <v>152</v>
      </c>
      <c r="E253" s="238" t="s">
        <v>19</v>
      </c>
      <c r="F253" s="239" t="s">
        <v>304</v>
      </c>
      <c r="G253" s="237"/>
      <c r="H253" s="240">
        <v>18.789999999999999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152</v>
      </c>
      <c r="AU253" s="246" t="s">
        <v>82</v>
      </c>
      <c r="AV253" s="14" t="s">
        <v>82</v>
      </c>
      <c r="AW253" s="14" t="s">
        <v>33</v>
      </c>
      <c r="AX253" s="14" t="s">
        <v>72</v>
      </c>
      <c r="AY253" s="246" t="s">
        <v>139</v>
      </c>
    </row>
    <row r="254" s="13" customFormat="1">
      <c r="A254" s="13"/>
      <c r="B254" s="226"/>
      <c r="C254" s="227"/>
      <c r="D254" s="219" t="s">
        <v>152</v>
      </c>
      <c r="E254" s="228" t="s">
        <v>19</v>
      </c>
      <c r="F254" s="229" t="s">
        <v>305</v>
      </c>
      <c r="G254" s="227"/>
      <c r="H254" s="228" t="s">
        <v>19</v>
      </c>
      <c r="I254" s="230"/>
      <c r="J254" s="227"/>
      <c r="K254" s="227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152</v>
      </c>
      <c r="AU254" s="235" t="s">
        <v>82</v>
      </c>
      <c r="AV254" s="13" t="s">
        <v>80</v>
      </c>
      <c r="AW254" s="13" t="s">
        <v>33</v>
      </c>
      <c r="AX254" s="13" t="s">
        <v>72</v>
      </c>
      <c r="AY254" s="235" t="s">
        <v>139</v>
      </c>
    </row>
    <row r="255" s="14" customFormat="1">
      <c r="A255" s="14"/>
      <c r="B255" s="236"/>
      <c r="C255" s="237"/>
      <c r="D255" s="219" t="s">
        <v>152</v>
      </c>
      <c r="E255" s="238" t="s">
        <v>19</v>
      </c>
      <c r="F255" s="239" t="s">
        <v>306</v>
      </c>
      <c r="G255" s="237"/>
      <c r="H255" s="240">
        <v>7.5199999999999996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152</v>
      </c>
      <c r="AU255" s="246" t="s">
        <v>82</v>
      </c>
      <c r="AV255" s="14" t="s">
        <v>82</v>
      </c>
      <c r="AW255" s="14" t="s">
        <v>33</v>
      </c>
      <c r="AX255" s="14" t="s">
        <v>72</v>
      </c>
      <c r="AY255" s="246" t="s">
        <v>139</v>
      </c>
    </row>
    <row r="256" s="13" customFormat="1">
      <c r="A256" s="13"/>
      <c r="B256" s="226"/>
      <c r="C256" s="227"/>
      <c r="D256" s="219" t="s">
        <v>152</v>
      </c>
      <c r="E256" s="228" t="s">
        <v>19</v>
      </c>
      <c r="F256" s="229" t="s">
        <v>210</v>
      </c>
      <c r="G256" s="227"/>
      <c r="H256" s="228" t="s">
        <v>19</v>
      </c>
      <c r="I256" s="230"/>
      <c r="J256" s="227"/>
      <c r="K256" s="227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152</v>
      </c>
      <c r="AU256" s="235" t="s">
        <v>82</v>
      </c>
      <c r="AV256" s="13" t="s">
        <v>80</v>
      </c>
      <c r="AW256" s="13" t="s">
        <v>33</v>
      </c>
      <c r="AX256" s="13" t="s">
        <v>72</v>
      </c>
      <c r="AY256" s="235" t="s">
        <v>139</v>
      </c>
    </row>
    <row r="257" s="14" customFormat="1">
      <c r="A257" s="14"/>
      <c r="B257" s="236"/>
      <c r="C257" s="237"/>
      <c r="D257" s="219" t="s">
        <v>152</v>
      </c>
      <c r="E257" s="238" t="s">
        <v>19</v>
      </c>
      <c r="F257" s="239" t="s">
        <v>307</v>
      </c>
      <c r="G257" s="237"/>
      <c r="H257" s="240">
        <v>6.6699999999999999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152</v>
      </c>
      <c r="AU257" s="246" t="s">
        <v>82</v>
      </c>
      <c r="AV257" s="14" t="s">
        <v>82</v>
      </c>
      <c r="AW257" s="14" t="s">
        <v>33</v>
      </c>
      <c r="AX257" s="14" t="s">
        <v>72</v>
      </c>
      <c r="AY257" s="246" t="s">
        <v>139</v>
      </c>
    </row>
    <row r="258" s="15" customFormat="1">
      <c r="A258" s="15"/>
      <c r="B258" s="257"/>
      <c r="C258" s="258"/>
      <c r="D258" s="219" t="s">
        <v>152</v>
      </c>
      <c r="E258" s="259" t="s">
        <v>19</v>
      </c>
      <c r="F258" s="260" t="s">
        <v>221</v>
      </c>
      <c r="G258" s="258"/>
      <c r="H258" s="261">
        <v>76.629999999999995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7" t="s">
        <v>152</v>
      </c>
      <c r="AU258" s="267" t="s">
        <v>82</v>
      </c>
      <c r="AV258" s="15" t="s">
        <v>146</v>
      </c>
      <c r="AW258" s="15" t="s">
        <v>33</v>
      </c>
      <c r="AX258" s="15" t="s">
        <v>80</v>
      </c>
      <c r="AY258" s="267" t="s">
        <v>139</v>
      </c>
    </row>
    <row r="259" s="2" customFormat="1" ht="24.15" customHeight="1">
      <c r="A259" s="40"/>
      <c r="B259" s="41"/>
      <c r="C259" s="206" t="s">
        <v>351</v>
      </c>
      <c r="D259" s="206" t="s">
        <v>141</v>
      </c>
      <c r="E259" s="207" t="s">
        <v>352</v>
      </c>
      <c r="F259" s="208" t="s">
        <v>353</v>
      </c>
      <c r="G259" s="209" t="s">
        <v>206</v>
      </c>
      <c r="H259" s="210">
        <v>4.0099999999999998</v>
      </c>
      <c r="I259" s="211"/>
      <c r="J259" s="212">
        <f>ROUND(I259*H259,2)</f>
        <v>0</v>
      </c>
      <c r="K259" s="208" t="s">
        <v>145</v>
      </c>
      <c r="L259" s="46"/>
      <c r="M259" s="213" t="s">
        <v>19</v>
      </c>
      <c r="N259" s="214" t="s">
        <v>43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0.18099999999999999</v>
      </c>
      <c r="T259" s="216">
        <f>S259*H259</f>
        <v>0.72580999999999996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146</v>
      </c>
      <c r="AT259" s="217" t="s">
        <v>141</v>
      </c>
      <c r="AU259" s="217" t="s">
        <v>82</v>
      </c>
      <c r="AY259" s="19" t="s">
        <v>139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80</v>
      </c>
      <c r="BK259" s="218">
        <f>ROUND(I259*H259,2)</f>
        <v>0</v>
      </c>
      <c r="BL259" s="19" t="s">
        <v>146</v>
      </c>
      <c r="BM259" s="217" t="s">
        <v>354</v>
      </c>
    </row>
    <row r="260" s="2" customFormat="1">
      <c r="A260" s="40"/>
      <c r="B260" s="41"/>
      <c r="C260" s="42"/>
      <c r="D260" s="219" t="s">
        <v>148</v>
      </c>
      <c r="E260" s="42"/>
      <c r="F260" s="220" t="s">
        <v>355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148</v>
      </c>
      <c r="AU260" s="19" t="s">
        <v>82</v>
      </c>
    </row>
    <row r="261" s="2" customFormat="1">
      <c r="A261" s="40"/>
      <c r="B261" s="41"/>
      <c r="C261" s="42"/>
      <c r="D261" s="224" t="s">
        <v>150</v>
      </c>
      <c r="E261" s="42"/>
      <c r="F261" s="225" t="s">
        <v>356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150</v>
      </c>
      <c r="AU261" s="19" t="s">
        <v>82</v>
      </c>
    </row>
    <row r="262" s="13" customFormat="1">
      <c r="A262" s="13"/>
      <c r="B262" s="226"/>
      <c r="C262" s="227"/>
      <c r="D262" s="219" t="s">
        <v>152</v>
      </c>
      <c r="E262" s="228" t="s">
        <v>19</v>
      </c>
      <c r="F262" s="229" t="s">
        <v>357</v>
      </c>
      <c r="G262" s="227"/>
      <c r="H262" s="228" t="s">
        <v>19</v>
      </c>
      <c r="I262" s="230"/>
      <c r="J262" s="227"/>
      <c r="K262" s="227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152</v>
      </c>
      <c r="AU262" s="235" t="s">
        <v>82</v>
      </c>
      <c r="AV262" s="13" t="s">
        <v>80</v>
      </c>
      <c r="AW262" s="13" t="s">
        <v>33</v>
      </c>
      <c r="AX262" s="13" t="s">
        <v>72</v>
      </c>
      <c r="AY262" s="235" t="s">
        <v>139</v>
      </c>
    </row>
    <row r="263" s="14" customFormat="1">
      <c r="A263" s="14"/>
      <c r="B263" s="236"/>
      <c r="C263" s="237"/>
      <c r="D263" s="219" t="s">
        <v>152</v>
      </c>
      <c r="E263" s="238" t="s">
        <v>19</v>
      </c>
      <c r="F263" s="239" t="s">
        <v>358</v>
      </c>
      <c r="G263" s="237"/>
      <c r="H263" s="240">
        <v>6.5099999999999998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152</v>
      </c>
      <c r="AU263" s="246" t="s">
        <v>82</v>
      </c>
      <c r="AV263" s="14" t="s">
        <v>82</v>
      </c>
      <c r="AW263" s="14" t="s">
        <v>33</v>
      </c>
      <c r="AX263" s="14" t="s">
        <v>72</v>
      </c>
      <c r="AY263" s="246" t="s">
        <v>139</v>
      </c>
    </row>
    <row r="264" s="14" customFormat="1">
      <c r="A264" s="14"/>
      <c r="B264" s="236"/>
      <c r="C264" s="237"/>
      <c r="D264" s="219" t="s">
        <v>152</v>
      </c>
      <c r="E264" s="238" t="s">
        <v>19</v>
      </c>
      <c r="F264" s="239" t="s">
        <v>359</v>
      </c>
      <c r="G264" s="237"/>
      <c r="H264" s="240">
        <v>-2.5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152</v>
      </c>
      <c r="AU264" s="246" t="s">
        <v>82</v>
      </c>
      <c r="AV264" s="14" t="s">
        <v>82</v>
      </c>
      <c r="AW264" s="14" t="s">
        <v>33</v>
      </c>
      <c r="AX264" s="14" t="s">
        <v>72</v>
      </c>
      <c r="AY264" s="246" t="s">
        <v>139</v>
      </c>
    </row>
    <row r="265" s="15" customFormat="1">
      <c r="A265" s="15"/>
      <c r="B265" s="257"/>
      <c r="C265" s="258"/>
      <c r="D265" s="219" t="s">
        <v>152</v>
      </c>
      <c r="E265" s="259" t="s">
        <v>19</v>
      </c>
      <c r="F265" s="260" t="s">
        <v>221</v>
      </c>
      <c r="G265" s="258"/>
      <c r="H265" s="261">
        <v>4.0099999999999998</v>
      </c>
      <c r="I265" s="262"/>
      <c r="J265" s="258"/>
      <c r="K265" s="258"/>
      <c r="L265" s="263"/>
      <c r="M265" s="264"/>
      <c r="N265" s="265"/>
      <c r="O265" s="265"/>
      <c r="P265" s="265"/>
      <c r="Q265" s="265"/>
      <c r="R265" s="265"/>
      <c r="S265" s="265"/>
      <c r="T265" s="26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7" t="s">
        <v>152</v>
      </c>
      <c r="AU265" s="267" t="s">
        <v>82</v>
      </c>
      <c r="AV265" s="15" t="s">
        <v>146</v>
      </c>
      <c r="AW265" s="15" t="s">
        <v>33</v>
      </c>
      <c r="AX265" s="15" t="s">
        <v>80</v>
      </c>
      <c r="AY265" s="267" t="s">
        <v>139</v>
      </c>
    </row>
    <row r="266" s="2" customFormat="1" ht="24.15" customHeight="1">
      <c r="A266" s="40"/>
      <c r="B266" s="41"/>
      <c r="C266" s="206" t="s">
        <v>360</v>
      </c>
      <c r="D266" s="206" t="s">
        <v>141</v>
      </c>
      <c r="E266" s="207" t="s">
        <v>361</v>
      </c>
      <c r="F266" s="208" t="s">
        <v>362</v>
      </c>
      <c r="G266" s="209" t="s">
        <v>144</v>
      </c>
      <c r="H266" s="210">
        <v>5.7969999999999997</v>
      </c>
      <c r="I266" s="211"/>
      <c r="J266" s="212">
        <f>ROUND(I266*H266,2)</f>
        <v>0</v>
      </c>
      <c r="K266" s="208" t="s">
        <v>145</v>
      </c>
      <c r="L266" s="46"/>
      <c r="M266" s="213" t="s">
        <v>19</v>
      </c>
      <c r="N266" s="214" t="s">
        <v>43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1.8</v>
      </c>
      <c r="T266" s="216">
        <f>S266*H266</f>
        <v>10.4346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146</v>
      </c>
      <c r="AT266" s="217" t="s">
        <v>141</v>
      </c>
      <c r="AU266" s="217" t="s">
        <v>82</v>
      </c>
      <c r="AY266" s="19" t="s">
        <v>139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80</v>
      </c>
      <c r="BK266" s="218">
        <f>ROUND(I266*H266,2)</f>
        <v>0</v>
      </c>
      <c r="BL266" s="19" t="s">
        <v>146</v>
      </c>
      <c r="BM266" s="217" t="s">
        <v>363</v>
      </c>
    </row>
    <row r="267" s="2" customFormat="1">
      <c r="A267" s="40"/>
      <c r="B267" s="41"/>
      <c r="C267" s="42"/>
      <c r="D267" s="219" t="s">
        <v>148</v>
      </c>
      <c r="E267" s="42"/>
      <c r="F267" s="220" t="s">
        <v>364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148</v>
      </c>
      <c r="AU267" s="19" t="s">
        <v>82</v>
      </c>
    </row>
    <row r="268" s="2" customFormat="1">
      <c r="A268" s="40"/>
      <c r="B268" s="41"/>
      <c r="C268" s="42"/>
      <c r="D268" s="224" t="s">
        <v>150</v>
      </c>
      <c r="E268" s="42"/>
      <c r="F268" s="225" t="s">
        <v>365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150</v>
      </c>
      <c r="AU268" s="19" t="s">
        <v>82</v>
      </c>
    </row>
    <row r="269" s="14" customFormat="1">
      <c r="A269" s="14"/>
      <c r="B269" s="236"/>
      <c r="C269" s="237"/>
      <c r="D269" s="219" t="s">
        <v>152</v>
      </c>
      <c r="E269" s="238" t="s">
        <v>19</v>
      </c>
      <c r="F269" s="239" t="s">
        <v>366</v>
      </c>
      <c r="G269" s="237"/>
      <c r="H269" s="240">
        <v>5.7969999999999997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152</v>
      </c>
      <c r="AU269" s="246" t="s">
        <v>82</v>
      </c>
      <c r="AV269" s="14" t="s">
        <v>82</v>
      </c>
      <c r="AW269" s="14" t="s">
        <v>33</v>
      </c>
      <c r="AX269" s="14" t="s">
        <v>80</v>
      </c>
      <c r="AY269" s="246" t="s">
        <v>139</v>
      </c>
    </row>
    <row r="270" s="2" customFormat="1" ht="37.8" customHeight="1">
      <c r="A270" s="40"/>
      <c r="B270" s="41"/>
      <c r="C270" s="206" t="s">
        <v>367</v>
      </c>
      <c r="D270" s="206" t="s">
        <v>141</v>
      </c>
      <c r="E270" s="207" t="s">
        <v>368</v>
      </c>
      <c r="F270" s="208" t="s">
        <v>369</v>
      </c>
      <c r="G270" s="209" t="s">
        <v>144</v>
      </c>
      <c r="H270" s="210">
        <v>18</v>
      </c>
      <c r="I270" s="211"/>
      <c r="J270" s="212">
        <f>ROUND(I270*H270,2)</f>
        <v>0</v>
      </c>
      <c r="K270" s="208" t="s">
        <v>145</v>
      </c>
      <c r="L270" s="46"/>
      <c r="M270" s="213" t="s">
        <v>19</v>
      </c>
      <c r="N270" s="214" t="s">
        <v>43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2.2000000000000002</v>
      </c>
      <c r="T270" s="216">
        <f>S270*H270</f>
        <v>39.600000000000001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146</v>
      </c>
      <c r="AT270" s="217" t="s">
        <v>141</v>
      </c>
      <c r="AU270" s="217" t="s">
        <v>82</v>
      </c>
      <c r="AY270" s="19" t="s">
        <v>139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80</v>
      </c>
      <c r="BK270" s="218">
        <f>ROUND(I270*H270,2)</f>
        <v>0</v>
      </c>
      <c r="BL270" s="19" t="s">
        <v>146</v>
      </c>
      <c r="BM270" s="217" t="s">
        <v>370</v>
      </c>
    </row>
    <row r="271" s="2" customFormat="1">
      <c r="A271" s="40"/>
      <c r="B271" s="41"/>
      <c r="C271" s="42"/>
      <c r="D271" s="219" t="s">
        <v>148</v>
      </c>
      <c r="E271" s="42"/>
      <c r="F271" s="220" t="s">
        <v>371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148</v>
      </c>
      <c r="AU271" s="19" t="s">
        <v>82</v>
      </c>
    </row>
    <row r="272" s="2" customFormat="1">
      <c r="A272" s="40"/>
      <c r="B272" s="41"/>
      <c r="C272" s="42"/>
      <c r="D272" s="224" t="s">
        <v>150</v>
      </c>
      <c r="E272" s="42"/>
      <c r="F272" s="225" t="s">
        <v>372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150</v>
      </c>
      <c r="AU272" s="19" t="s">
        <v>82</v>
      </c>
    </row>
    <row r="273" s="14" customFormat="1">
      <c r="A273" s="14"/>
      <c r="B273" s="236"/>
      <c r="C273" s="237"/>
      <c r="D273" s="219" t="s">
        <v>152</v>
      </c>
      <c r="E273" s="238" t="s">
        <v>19</v>
      </c>
      <c r="F273" s="239" t="s">
        <v>278</v>
      </c>
      <c r="G273" s="237"/>
      <c r="H273" s="240">
        <v>18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152</v>
      </c>
      <c r="AU273" s="246" t="s">
        <v>82</v>
      </c>
      <c r="AV273" s="14" t="s">
        <v>82</v>
      </c>
      <c r="AW273" s="14" t="s">
        <v>33</v>
      </c>
      <c r="AX273" s="14" t="s">
        <v>80</v>
      </c>
      <c r="AY273" s="246" t="s">
        <v>139</v>
      </c>
    </row>
    <row r="274" s="2" customFormat="1" ht="24.15" customHeight="1">
      <c r="A274" s="40"/>
      <c r="B274" s="41"/>
      <c r="C274" s="206" t="s">
        <v>373</v>
      </c>
      <c r="D274" s="206" t="s">
        <v>141</v>
      </c>
      <c r="E274" s="207" t="s">
        <v>374</v>
      </c>
      <c r="F274" s="208" t="s">
        <v>375</v>
      </c>
      <c r="G274" s="209" t="s">
        <v>206</v>
      </c>
      <c r="H274" s="210">
        <v>76.938000000000002</v>
      </c>
      <c r="I274" s="211"/>
      <c r="J274" s="212">
        <f>ROUND(I274*H274,2)</f>
        <v>0</v>
      </c>
      <c r="K274" s="208" t="s">
        <v>145</v>
      </c>
      <c r="L274" s="46"/>
      <c r="M274" s="213" t="s">
        <v>19</v>
      </c>
      <c r="N274" s="214" t="s">
        <v>43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0.089999999999999997</v>
      </c>
      <c r="T274" s="216">
        <f>S274*H274</f>
        <v>6.9244199999999996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146</v>
      </c>
      <c r="AT274" s="217" t="s">
        <v>141</v>
      </c>
      <c r="AU274" s="217" t="s">
        <v>82</v>
      </c>
      <c r="AY274" s="19" t="s">
        <v>139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146</v>
      </c>
      <c r="BM274" s="217" t="s">
        <v>376</v>
      </c>
    </row>
    <row r="275" s="2" customFormat="1">
      <c r="A275" s="40"/>
      <c r="B275" s="41"/>
      <c r="C275" s="42"/>
      <c r="D275" s="219" t="s">
        <v>148</v>
      </c>
      <c r="E275" s="42"/>
      <c r="F275" s="220" t="s">
        <v>377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148</v>
      </c>
      <c r="AU275" s="19" t="s">
        <v>82</v>
      </c>
    </row>
    <row r="276" s="2" customFormat="1">
      <c r="A276" s="40"/>
      <c r="B276" s="41"/>
      <c r="C276" s="42"/>
      <c r="D276" s="224" t="s">
        <v>150</v>
      </c>
      <c r="E276" s="42"/>
      <c r="F276" s="225" t="s">
        <v>378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150</v>
      </c>
      <c r="AU276" s="19" t="s">
        <v>82</v>
      </c>
    </row>
    <row r="277" s="14" customFormat="1">
      <c r="A277" s="14"/>
      <c r="B277" s="236"/>
      <c r="C277" s="237"/>
      <c r="D277" s="219" t="s">
        <v>152</v>
      </c>
      <c r="E277" s="238" t="s">
        <v>19</v>
      </c>
      <c r="F277" s="239" t="s">
        <v>379</v>
      </c>
      <c r="G277" s="237"/>
      <c r="H277" s="240">
        <v>63.438000000000002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152</v>
      </c>
      <c r="AU277" s="246" t="s">
        <v>82</v>
      </c>
      <c r="AV277" s="14" t="s">
        <v>82</v>
      </c>
      <c r="AW277" s="14" t="s">
        <v>33</v>
      </c>
      <c r="AX277" s="14" t="s">
        <v>72</v>
      </c>
      <c r="AY277" s="246" t="s">
        <v>139</v>
      </c>
    </row>
    <row r="278" s="13" customFormat="1">
      <c r="A278" s="13"/>
      <c r="B278" s="226"/>
      <c r="C278" s="227"/>
      <c r="D278" s="219" t="s">
        <v>152</v>
      </c>
      <c r="E278" s="228" t="s">
        <v>19</v>
      </c>
      <c r="F278" s="229" t="s">
        <v>357</v>
      </c>
      <c r="G278" s="227"/>
      <c r="H278" s="228" t="s">
        <v>19</v>
      </c>
      <c r="I278" s="230"/>
      <c r="J278" s="227"/>
      <c r="K278" s="227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152</v>
      </c>
      <c r="AU278" s="235" t="s">
        <v>82</v>
      </c>
      <c r="AV278" s="13" t="s">
        <v>80</v>
      </c>
      <c r="AW278" s="13" t="s">
        <v>33</v>
      </c>
      <c r="AX278" s="13" t="s">
        <v>72</v>
      </c>
      <c r="AY278" s="235" t="s">
        <v>139</v>
      </c>
    </row>
    <row r="279" s="14" customFormat="1">
      <c r="A279" s="14"/>
      <c r="B279" s="236"/>
      <c r="C279" s="237"/>
      <c r="D279" s="219" t="s">
        <v>152</v>
      </c>
      <c r="E279" s="238" t="s">
        <v>19</v>
      </c>
      <c r="F279" s="239" t="s">
        <v>380</v>
      </c>
      <c r="G279" s="237"/>
      <c r="H279" s="240">
        <v>13.5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152</v>
      </c>
      <c r="AU279" s="246" t="s">
        <v>82</v>
      </c>
      <c r="AV279" s="14" t="s">
        <v>82</v>
      </c>
      <c r="AW279" s="14" t="s">
        <v>33</v>
      </c>
      <c r="AX279" s="14" t="s">
        <v>72</v>
      </c>
      <c r="AY279" s="246" t="s">
        <v>139</v>
      </c>
    </row>
    <row r="280" s="15" customFormat="1">
      <c r="A280" s="15"/>
      <c r="B280" s="257"/>
      <c r="C280" s="258"/>
      <c r="D280" s="219" t="s">
        <v>152</v>
      </c>
      <c r="E280" s="259" t="s">
        <v>19</v>
      </c>
      <c r="F280" s="260" t="s">
        <v>221</v>
      </c>
      <c r="G280" s="258"/>
      <c r="H280" s="261">
        <v>76.938000000000002</v>
      </c>
      <c r="I280" s="262"/>
      <c r="J280" s="258"/>
      <c r="K280" s="258"/>
      <c r="L280" s="263"/>
      <c r="M280" s="264"/>
      <c r="N280" s="265"/>
      <c r="O280" s="265"/>
      <c r="P280" s="265"/>
      <c r="Q280" s="265"/>
      <c r="R280" s="265"/>
      <c r="S280" s="265"/>
      <c r="T280" s="26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7" t="s">
        <v>152</v>
      </c>
      <c r="AU280" s="267" t="s">
        <v>82</v>
      </c>
      <c r="AV280" s="15" t="s">
        <v>146</v>
      </c>
      <c r="AW280" s="15" t="s">
        <v>33</v>
      </c>
      <c r="AX280" s="15" t="s">
        <v>80</v>
      </c>
      <c r="AY280" s="267" t="s">
        <v>139</v>
      </c>
    </row>
    <row r="281" s="2" customFormat="1" ht="21.75" customHeight="1">
      <c r="A281" s="40"/>
      <c r="B281" s="41"/>
      <c r="C281" s="206" t="s">
        <v>381</v>
      </c>
      <c r="D281" s="206" t="s">
        <v>141</v>
      </c>
      <c r="E281" s="207" t="s">
        <v>382</v>
      </c>
      <c r="F281" s="208" t="s">
        <v>383</v>
      </c>
      <c r="G281" s="209" t="s">
        <v>206</v>
      </c>
      <c r="H281" s="210">
        <v>7.5</v>
      </c>
      <c r="I281" s="211"/>
      <c r="J281" s="212">
        <f>ROUND(I281*H281,2)</f>
        <v>0</v>
      </c>
      <c r="K281" s="208" t="s">
        <v>145</v>
      </c>
      <c r="L281" s="46"/>
      <c r="M281" s="213" t="s">
        <v>19</v>
      </c>
      <c r="N281" s="214" t="s">
        <v>43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0.063</v>
      </c>
      <c r="T281" s="216">
        <f>S281*H281</f>
        <v>0.47250000000000003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146</v>
      </c>
      <c r="AT281" s="217" t="s">
        <v>141</v>
      </c>
      <c r="AU281" s="217" t="s">
        <v>82</v>
      </c>
      <c r="AY281" s="19" t="s">
        <v>139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80</v>
      </c>
      <c r="BK281" s="218">
        <f>ROUND(I281*H281,2)</f>
        <v>0</v>
      </c>
      <c r="BL281" s="19" t="s">
        <v>146</v>
      </c>
      <c r="BM281" s="217" t="s">
        <v>384</v>
      </c>
    </row>
    <row r="282" s="2" customFormat="1">
      <c r="A282" s="40"/>
      <c r="B282" s="41"/>
      <c r="C282" s="42"/>
      <c r="D282" s="219" t="s">
        <v>148</v>
      </c>
      <c r="E282" s="42"/>
      <c r="F282" s="220" t="s">
        <v>385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148</v>
      </c>
      <c r="AU282" s="19" t="s">
        <v>82</v>
      </c>
    </row>
    <row r="283" s="2" customFormat="1">
      <c r="A283" s="40"/>
      <c r="B283" s="41"/>
      <c r="C283" s="42"/>
      <c r="D283" s="224" t="s">
        <v>150</v>
      </c>
      <c r="E283" s="42"/>
      <c r="F283" s="225" t="s">
        <v>386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150</v>
      </c>
      <c r="AU283" s="19" t="s">
        <v>82</v>
      </c>
    </row>
    <row r="284" s="14" customFormat="1">
      <c r="A284" s="14"/>
      <c r="B284" s="236"/>
      <c r="C284" s="237"/>
      <c r="D284" s="219" t="s">
        <v>152</v>
      </c>
      <c r="E284" s="238" t="s">
        <v>19</v>
      </c>
      <c r="F284" s="239" t="s">
        <v>387</v>
      </c>
      <c r="G284" s="237"/>
      <c r="H284" s="240">
        <v>7.5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152</v>
      </c>
      <c r="AU284" s="246" t="s">
        <v>82</v>
      </c>
      <c r="AV284" s="14" t="s">
        <v>82</v>
      </c>
      <c r="AW284" s="14" t="s">
        <v>33</v>
      </c>
      <c r="AX284" s="14" t="s">
        <v>80</v>
      </c>
      <c r="AY284" s="246" t="s">
        <v>139</v>
      </c>
    </row>
    <row r="285" s="2" customFormat="1" ht="24.15" customHeight="1">
      <c r="A285" s="40"/>
      <c r="B285" s="41"/>
      <c r="C285" s="206" t="s">
        <v>388</v>
      </c>
      <c r="D285" s="206" t="s">
        <v>141</v>
      </c>
      <c r="E285" s="207" t="s">
        <v>389</v>
      </c>
      <c r="F285" s="208" t="s">
        <v>390</v>
      </c>
      <c r="G285" s="209" t="s">
        <v>225</v>
      </c>
      <c r="H285" s="210">
        <v>45</v>
      </c>
      <c r="I285" s="211"/>
      <c r="J285" s="212">
        <f>ROUND(I285*H285,2)</f>
        <v>0</v>
      </c>
      <c r="K285" s="208" t="s">
        <v>145</v>
      </c>
      <c r="L285" s="46"/>
      <c r="M285" s="213" t="s">
        <v>19</v>
      </c>
      <c r="N285" s="214" t="s">
        <v>43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0.0060000000000000001</v>
      </c>
      <c r="T285" s="216">
        <f>S285*H285</f>
        <v>0.27000000000000002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146</v>
      </c>
      <c r="AT285" s="217" t="s">
        <v>141</v>
      </c>
      <c r="AU285" s="217" t="s">
        <v>82</v>
      </c>
      <c r="AY285" s="19" t="s">
        <v>139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80</v>
      </c>
      <c r="BK285" s="218">
        <f>ROUND(I285*H285,2)</f>
        <v>0</v>
      </c>
      <c r="BL285" s="19" t="s">
        <v>146</v>
      </c>
      <c r="BM285" s="217" t="s">
        <v>391</v>
      </c>
    </row>
    <row r="286" s="2" customFormat="1">
      <c r="A286" s="40"/>
      <c r="B286" s="41"/>
      <c r="C286" s="42"/>
      <c r="D286" s="219" t="s">
        <v>148</v>
      </c>
      <c r="E286" s="42"/>
      <c r="F286" s="220" t="s">
        <v>392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148</v>
      </c>
      <c r="AU286" s="19" t="s">
        <v>82</v>
      </c>
    </row>
    <row r="287" s="2" customFormat="1">
      <c r="A287" s="40"/>
      <c r="B287" s="41"/>
      <c r="C287" s="42"/>
      <c r="D287" s="224" t="s">
        <v>150</v>
      </c>
      <c r="E287" s="42"/>
      <c r="F287" s="225" t="s">
        <v>393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150</v>
      </c>
      <c r="AU287" s="19" t="s">
        <v>82</v>
      </c>
    </row>
    <row r="288" s="13" customFormat="1">
      <c r="A288" s="13"/>
      <c r="B288" s="226"/>
      <c r="C288" s="227"/>
      <c r="D288" s="219" t="s">
        <v>152</v>
      </c>
      <c r="E288" s="228" t="s">
        <v>19</v>
      </c>
      <c r="F288" s="229" t="s">
        <v>284</v>
      </c>
      <c r="G288" s="227"/>
      <c r="H288" s="228" t="s">
        <v>19</v>
      </c>
      <c r="I288" s="230"/>
      <c r="J288" s="227"/>
      <c r="K288" s="227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152</v>
      </c>
      <c r="AU288" s="235" t="s">
        <v>82</v>
      </c>
      <c r="AV288" s="13" t="s">
        <v>80</v>
      </c>
      <c r="AW288" s="13" t="s">
        <v>33</v>
      </c>
      <c r="AX288" s="13" t="s">
        <v>72</v>
      </c>
      <c r="AY288" s="235" t="s">
        <v>139</v>
      </c>
    </row>
    <row r="289" s="14" customFormat="1">
      <c r="A289" s="14"/>
      <c r="B289" s="236"/>
      <c r="C289" s="237"/>
      <c r="D289" s="219" t="s">
        <v>152</v>
      </c>
      <c r="E289" s="238" t="s">
        <v>19</v>
      </c>
      <c r="F289" s="239" t="s">
        <v>394</v>
      </c>
      <c r="G289" s="237"/>
      <c r="H289" s="240">
        <v>45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152</v>
      </c>
      <c r="AU289" s="246" t="s">
        <v>82</v>
      </c>
      <c r="AV289" s="14" t="s">
        <v>82</v>
      </c>
      <c r="AW289" s="14" t="s">
        <v>33</v>
      </c>
      <c r="AX289" s="14" t="s">
        <v>80</v>
      </c>
      <c r="AY289" s="246" t="s">
        <v>139</v>
      </c>
    </row>
    <row r="290" s="2" customFormat="1" ht="24.15" customHeight="1">
      <c r="A290" s="40"/>
      <c r="B290" s="41"/>
      <c r="C290" s="206" t="s">
        <v>395</v>
      </c>
      <c r="D290" s="206" t="s">
        <v>141</v>
      </c>
      <c r="E290" s="207" t="s">
        <v>396</v>
      </c>
      <c r="F290" s="208" t="s">
        <v>397</v>
      </c>
      <c r="G290" s="209" t="s">
        <v>225</v>
      </c>
      <c r="H290" s="210">
        <v>15</v>
      </c>
      <c r="I290" s="211"/>
      <c r="J290" s="212">
        <f>ROUND(I290*H290,2)</f>
        <v>0</v>
      </c>
      <c r="K290" s="208" t="s">
        <v>145</v>
      </c>
      <c r="L290" s="46"/>
      <c r="M290" s="213" t="s">
        <v>19</v>
      </c>
      <c r="N290" s="214" t="s">
        <v>43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0.0089999999999999993</v>
      </c>
      <c r="T290" s="216">
        <f>S290*H290</f>
        <v>0.13499999999999998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146</v>
      </c>
      <c r="AT290" s="217" t="s">
        <v>141</v>
      </c>
      <c r="AU290" s="217" t="s">
        <v>82</v>
      </c>
      <c r="AY290" s="19" t="s">
        <v>139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146</v>
      </c>
      <c r="BM290" s="217" t="s">
        <v>398</v>
      </c>
    </row>
    <row r="291" s="2" customFormat="1">
      <c r="A291" s="40"/>
      <c r="B291" s="41"/>
      <c r="C291" s="42"/>
      <c r="D291" s="219" t="s">
        <v>148</v>
      </c>
      <c r="E291" s="42"/>
      <c r="F291" s="220" t="s">
        <v>399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148</v>
      </c>
      <c r="AU291" s="19" t="s">
        <v>82</v>
      </c>
    </row>
    <row r="292" s="2" customFormat="1">
      <c r="A292" s="40"/>
      <c r="B292" s="41"/>
      <c r="C292" s="42"/>
      <c r="D292" s="224" t="s">
        <v>150</v>
      </c>
      <c r="E292" s="42"/>
      <c r="F292" s="225" t="s">
        <v>400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150</v>
      </c>
      <c r="AU292" s="19" t="s">
        <v>82</v>
      </c>
    </row>
    <row r="293" s="13" customFormat="1">
      <c r="A293" s="13"/>
      <c r="B293" s="226"/>
      <c r="C293" s="227"/>
      <c r="D293" s="219" t="s">
        <v>152</v>
      </c>
      <c r="E293" s="228" t="s">
        <v>19</v>
      </c>
      <c r="F293" s="229" t="s">
        <v>286</v>
      </c>
      <c r="G293" s="227"/>
      <c r="H293" s="228" t="s">
        <v>19</v>
      </c>
      <c r="I293" s="230"/>
      <c r="J293" s="227"/>
      <c r="K293" s="227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152</v>
      </c>
      <c r="AU293" s="235" t="s">
        <v>82</v>
      </c>
      <c r="AV293" s="13" t="s">
        <v>80</v>
      </c>
      <c r="AW293" s="13" t="s">
        <v>33</v>
      </c>
      <c r="AX293" s="13" t="s">
        <v>72</v>
      </c>
      <c r="AY293" s="235" t="s">
        <v>139</v>
      </c>
    </row>
    <row r="294" s="14" customFormat="1">
      <c r="A294" s="14"/>
      <c r="B294" s="236"/>
      <c r="C294" s="237"/>
      <c r="D294" s="219" t="s">
        <v>152</v>
      </c>
      <c r="E294" s="238" t="s">
        <v>19</v>
      </c>
      <c r="F294" s="239" t="s">
        <v>8</v>
      </c>
      <c r="G294" s="237"/>
      <c r="H294" s="240">
        <v>15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152</v>
      </c>
      <c r="AU294" s="246" t="s">
        <v>82</v>
      </c>
      <c r="AV294" s="14" t="s">
        <v>82</v>
      </c>
      <c r="AW294" s="14" t="s">
        <v>33</v>
      </c>
      <c r="AX294" s="14" t="s">
        <v>80</v>
      </c>
      <c r="AY294" s="246" t="s">
        <v>139</v>
      </c>
    </row>
    <row r="295" s="2" customFormat="1" ht="24.15" customHeight="1">
      <c r="A295" s="40"/>
      <c r="B295" s="41"/>
      <c r="C295" s="206" t="s">
        <v>401</v>
      </c>
      <c r="D295" s="206" t="s">
        <v>141</v>
      </c>
      <c r="E295" s="207" t="s">
        <v>402</v>
      </c>
      <c r="F295" s="208" t="s">
        <v>403</v>
      </c>
      <c r="G295" s="209" t="s">
        <v>225</v>
      </c>
      <c r="H295" s="210">
        <v>16</v>
      </c>
      <c r="I295" s="211"/>
      <c r="J295" s="212">
        <f>ROUND(I295*H295,2)</f>
        <v>0</v>
      </c>
      <c r="K295" s="208" t="s">
        <v>145</v>
      </c>
      <c r="L295" s="46"/>
      <c r="M295" s="213" t="s">
        <v>19</v>
      </c>
      <c r="N295" s="214" t="s">
        <v>43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146</v>
      </c>
      <c r="AT295" s="217" t="s">
        <v>141</v>
      </c>
      <c r="AU295" s="217" t="s">
        <v>82</v>
      </c>
      <c r="AY295" s="19" t="s">
        <v>139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80</v>
      </c>
      <c r="BK295" s="218">
        <f>ROUND(I295*H295,2)</f>
        <v>0</v>
      </c>
      <c r="BL295" s="19" t="s">
        <v>146</v>
      </c>
      <c r="BM295" s="217" t="s">
        <v>404</v>
      </c>
    </row>
    <row r="296" s="2" customFormat="1">
      <c r="A296" s="40"/>
      <c r="B296" s="41"/>
      <c r="C296" s="42"/>
      <c r="D296" s="219" t="s">
        <v>148</v>
      </c>
      <c r="E296" s="42"/>
      <c r="F296" s="220" t="s">
        <v>405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148</v>
      </c>
      <c r="AU296" s="19" t="s">
        <v>82</v>
      </c>
    </row>
    <row r="297" s="2" customFormat="1">
      <c r="A297" s="40"/>
      <c r="B297" s="41"/>
      <c r="C297" s="42"/>
      <c r="D297" s="224" t="s">
        <v>150</v>
      </c>
      <c r="E297" s="42"/>
      <c r="F297" s="225" t="s">
        <v>406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150</v>
      </c>
      <c r="AU297" s="19" t="s">
        <v>82</v>
      </c>
    </row>
    <row r="298" s="14" customFormat="1">
      <c r="A298" s="14"/>
      <c r="B298" s="236"/>
      <c r="C298" s="237"/>
      <c r="D298" s="219" t="s">
        <v>152</v>
      </c>
      <c r="E298" s="238" t="s">
        <v>19</v>
      </c>
      <c r="F298" s="239" t="s">
        <v>261</v>
      </c>
      <c r="G298" s="237"/>
      <c r="H298" s="240">
        <v>16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152</v>
      </c>
      <c r="AU298" s="246" t="s">
        <v>82</v>
      </c>
      <c r="AV298" s="14" t="s">
        <v>82</v>
      </c>
      <c r="AW298" s="14" t="s">
        <v>33</v>
      </c>
      <c r="AX298" s="14" t="s">
        <v>80</v>
      </c>
      <c r="AY298" s="246" t="s">
        <v>139</v>
      </c>
    </row>
    <row r="299" s="2" customFormat="1" ht="24.15" customHeight="1">
      <c r="A299" s="40"/>
      <c r="B299" s="41"/>
      <c r="C299" s="206" t="s">
        <v>407</v>
      </c>
      <c r="D299" s="206" t="s">
        <v>141</v>
      </c>
      <c r="E299" s="207" t="s">
        <v>408</v>
      </c>
      <c r="F299" s="208" t="s">
        <v>409</v>
      </c>
      <c r="G299" s="209" t="s">
        <v>206</v>
      </c>
      <c r="H299" s="210">
        <v>181.36000000000001</v>
      </c>
      <c r="I299" s="211"/>
      <c r="J299" s="212">
        <f>ROUND(I299*H299,2)</f>
        <v>0</v>
      </c>
      <c r="K299" s="208" t="s">
        <v>145</v>
      </c>
      <c r="L299" s="46"/>
      <c r="M299" s="213" t="s">
        <v>19</v>
      </c>
      <c r="N299" s="214" t="s">
        <v>43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0.0047800000000000004</v>
      </c>
      <c r="T299" s="216">
        <f>S299*H299</f>
        <v>0.86690080000000014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146</v>
      </c>
      <c r="AT299" s="217" t="s">
        <v>141</v>
      </c>
      <c r="AU299" s="217" t="s">
        <v>82</v>
      </c>
      <c r="AY299" s="19" t="s">
        <v>139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146</v>
      </c>
      <c r="BM299" s="217" t="s">
        <v>410</v>
      </c>
    </row>
    <row r="300" s="2" customFormat="1">
      <c r="A300" s="40"/>
      <c r="B300" s="41"/>
      <c r="C300" s="42"/>
      <c r="D300" s="219" t="s">
        <v>148</v>
      </c>
      <c r="E300" s="42"/>
      <c r="F300" s="220" t="s">
        <v>411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148</v>
      </c>
      <c r="AU300" s="19" t="s">
        <v>82</v>
      </c>
    </row>
    <row r="301" s="2" customFormat="1">
      <c r="A301" s="40"/>
      <c r="B301" s="41"/>
      <c r="C301" s="42"/>
      <c r="D301" s="224" t="s">
        <v>150</v>
      </c>
      <c r="E301" s="42"/>
      <c r="F301" s="225" t="s">
        <v>412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150</v>
      </c>
      <c r="AU301" s="19" t="s">
        <v>82</v>
      </c>
    </row>
    <row r="302" s="14" customFormat="1">
      <c r="A302" s="14"/>
      <c r="B302" s="236"/>
      <c r="C302" s="237"/>
      <c r="D302" s="219" t="s">
        <v>152</v>
      </c>
      <c r="E302" s="238" t="s">
        <v>19</v>
      </c>
      <c r="F302" s="239" t="s">
        <v>267</v>
      </c>
      <c r="G302" s="237"/>
      <c r="H302" s="240">
        <v>39.359999999999999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152</v>
      </c>
      <c r="AU302" s="246" t="s">
        <v>82</v>
      </c>
      <c r="AV302" s="14" t="s">
        <v>82</v>
      </c>
      <c r="AW302" s="14" t="s">
        <v>33</v>
      </c>
      <c r="AX302" s="14" t="s">
        <v>72</v>
      </c>
      <c r="AY302" s="246" t="s">
        <v>139</v>
      </c>
    </row>
    <row r="303" s="14" customFormat="1">
      <c r="A303" s="14"/>
      <c r="B303" s="236"/>
      <c r="C303" s="237"/>
      <c r="D303" s="219" t="s">
        <v>152</v>
      </c>
      <c r="E303" s="238" t="s">
        <v>19</v>
      </c>
      <c r="F303" s="239" t="s">
        <v>268</v>
      </c>
      <c r="G303" s="237"/>
      <c r="H303" s="240">
        <v>43.5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152</v>
      </c>
      <c r="AU303" s="246" t="s">
        <v>82</v>
      </c>
      <c r="AV303" s="14" t="s">
        <v>82</v>
      </c>
      <c r="AW303" s="14" t="s">
        <v>33</v>
      </c>
      <c r="AX303" s="14" t="s">
        <v>72</v>
      </c>
      <c r="AY303" s="246" t="s">
        <v>139</v>
      </c>
    </row>
    <row r="304" s="14" customFormat="1">
      <c r="A304" s="14"/>
      <c r="B304" s="236"/>
      <c r="C304" s="237"/>
      <c r="D304" s="219" t="s">
        <v>152</v>
      </c>
      <c r="E304" s="238" t="s">
        <v>19</v>
      </c>
      <c r="F304" s="239" t="s">
        <v>413</v>
      </c>
      <c r="G304" s="237"/>
      <c r="H304" s="240">
        <v>98.5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152</v>
      </c>
      <c r="AU304" s="246" t="s">
        <v>82</v>
      </c>
      <c r="AV304" s="14" t="s">
        <v>82</v>
      </c>
      <c r="AW304" s="14" t="s">
        <v>33</v>
      </c>
      <c r="AX304" s="14" t="s">
        <v>72</v>
      </c>
      <c r="AY304" s="246" t="s">
        <v>139</v>
      </c>
    </row>
    <row r="305" s="15" customFormat="1">
      <c r="A305" s="15"/>
      <c r="B305" s="257"/>
      <c r="C305" s="258"/>
      <c r="D305" s="219" t="s">
        <v>152</v>
      </c>
      <c r="E305" s="259" t="s">
        <v>19</v>
      </c>
      <c r="F305" s="260" t="s">
        <v>221</v>
      </c>
      <c r="G305" s="258"/>
      <c r="H305" s="261">
        <v>181.36000000000001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7" t="s">
        <v>152</v>
      </c>
      <c r="AU305" s="267" t="s">
        <v>82</v>
      </c>
      <c r="AV305" s="15" t="s">
        <v>146</v>
      </c>
      <c r="AW305" s="15" t="s">
        <v>33</v>
      </c>
      <c r="AX305" s="15" t="s">
        <v>80</v>
      </c>
      <c r="AY305" s="267" t="s">
        <v>139</v>
      </c>
    </row>
    <row r="306" s="12" customFormat="1" ht="22.8" customHeight="1">
      <c r="A306" s="12"/>
      <c r="B306" s="190"/>
      <c r="C306" s="191"/>
      <c r="D306" s="192" t="s">
        <v>71</v>
      </c>
      <c r="E306" s="204" t="s">
        <v>414</v>
      </c>
      <c r="F306" s="204" t="s">
        <v>415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SUM(P307:P319)</f>
        <v>0</v>
      </c>
      <c r="Q306" s="198"/>
      <c r="R306" s="199">
        <f>SUM(R307:R319)</f>
        <v>0</v>
      </c>
      <c r="S306" s="198"/>
      <c r="T306" s="200">
        <f>SUM(T307:T319)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80</v>
      </c>
      <c r="AT306" s="202" t="s">
        <v>71</v>
      </c>
      <c r="AU306" s="202" t="s">
        <v>80</v>
      </c>
      <c r="AY306" s="201" t="s">
        <v>139</v>
      </c>
      <c r="BK306" s="203">
        <f>SUM(BK307:BK319)</f>
        <v>0</v>
      </c>
    </row>
    <row r="307" s="2" customFormat="1" ht="24.15" customHeight="1">
      <c r="A307" s="40"/>
      <c r="B307" s="41"/>
      <c r="C307" s="206" t="s">
        <v>416</v>
      </c>
      <c r="D307" s="206" t="s">
        <v>141</v>
      </c>
      <c r="E307" s="207" t="s">
        <v>417</v>
      </c>
      <c r="F307" s="208" t="s">
        <v>418</v>
      </c>
      <c r="G307" s="209" t="s">
        <v>170</v>
      </c>
      <c r="H307" s="210">
        <v>70.850999999999999</v>
      </c>
      <c r="I307" s="211"/>
      <c r="J307" s="212">
        <f>ROUND(I307*H307,2)</f>
        <v>0</v>
      </c>
      <c r="K307" s="208" t="s">
        <v>145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146</v>
      </c>
      <c r="AT307" s="217" t="s">
        <v>141</v>
      </c>
      <c r="AU307" s="217" t="s">
        <v>82</v>
      </c>
      <c r="AY307" s="19" t="s">
        <v>139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146</v>
      </c>
      <c r="BM307" s="217" t="s">
        <v>419</v>
      </c>
    </row>
    <row r="308" s="2" customFormat="1">
      <c r="A308" s="40"/>
      <c r="B308" s="41"/>
      <c r="C308" s="42"/>
      <c r="D308" s="219" t="s">
        <v>148</v>
      </c>
      <c r="E308" s="42"/>
      <c r="F308" s="220" t="s">
        <v>420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148</v>
      </c>
      <c r="AU308" s="19" t="s">
        <v>82</v>
      </c>
    </row>
    <row r="309" s="2" customFormat="1">
      <c r="A309" s="40"/>
      <c r="B309" s="41"/>
      <c r="C309" s="42"/>
      <c r="D309" s="224" t="s">
        <v>150</v>
      </c>
      <c r="E309" s="42"/>
      <c r="F309" s="225" t="s">
        <v>421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150</v>
      </c>
      <c r="AU309" s="19" t="s">
        <v>82</v>
      </c>
    </row>
    <row r="310" s="2" customFormat="1" ht="24.15" customHeight="1">
      <c r="A310" s="40"/>
      <c r="B310" s="41"/>
      <c r="C310" s="206" t="s">
        <v>422</v>
      </c>
      <c r="D310" s="206" t="s">
        <v>141</v>
      </c>
      <c r="E310" s="207" t="s">
        <v>423</v>
      </c>
      <c r="F310" s="208" t="s">
        <v>424</v>
      </c>
      <c r="G310" s="209" t="s">
        <v>170</v>
      </c>
      <c r="H310" s="210">
        <v>70.850999999999999</v>
      </c>
      <c r="I310" s="211"/>
      <c r="J310" s="212">
        <f>ROUND(I310*H310,2)</f>
        <v>0</v>
      </c>
      <c r="K310" s="208" t="s">
        <v>145</v>
      </c>
      <c r="L310" s="46"/>
      <c r="M310" s="213" t="s">
        <v>19</v>
      </c>
      <c r="N310" s="214" t="s">
        <v>43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146</v>
      </c>
      <c r="AT310" s="217" t="s">
        <v>141</v>
      </c>
      <c r="AU310" s="217" t="s">
        <v>82</v>
      </c>
      <c r="AY310" s="19" t="s">
        <v>139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80</v>
      </c>
      <c r="BK310" s="218">
        <f>ROUND(I310*H310,2)</f>
        <v>0</v>
      </c>
      <c r="BL310" s="19" t="s">
        <v>146</v>
      </c>
      <c r="BM310" s="217" t="s">
        <v>425</v>
      </c>
    </row>
    <row r="311" s="2" customFormat="1">
      <c r="A311" s="40"/>
      <c r="B311" s="41"/>
      <c r="C311" s="42"/>
      <c r="D311" s="219" t="s">
        <v>148</v>
      </c>
      <c r="E311" s="42"/>
      <c r="F311" s="220" t="s">
        <v>426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148</v>
      </c>
      <c r="AU311" s="19" t="s">
        <v>82</v>
      </c>
    </row>
    <row r="312" s="2" customFormat="1">
      <c r="A312" s="40"/>
      <c r="B312" s="41"/>
      <c r="C312" s="42"/>
      <c r="D312" s="224" t="s">
        <v>150</v>
      </c>
      <c r="E312" s="42"/>
      <c r="F312" s="225" t="s">
        <v>427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150</v>
      </c>
      <c r="AU312" s="19" t="s">
        <v>82</v>
      </c>
    </row>
    <row r="313" s="2" customFormat="1" ht="24.15" customHeight="1">
      <c r="A313" s="40"/>
      <c r="B313" s="41"/>
      <c r="C313" s="206" t="s">
        <v>428</v>
      </c>
      <c r="D313" s="206" t="s">
        <v>141</v>
      </c>
      <c r="E313" s="207" t="s">
        <v>429</v>
      </c>
      <c r="F313" s="208" t="s">
        <v>430</v>
      </c>
      <c r="G313" s="209" t="s">
        <v>170</v>
      </c>
      <c r="H313" s="210">
        <v>991.91399999999999</v>
      </c>
      <c r="I313" s="211"/>
      <c r="J313" s="212">
        <f>ROUND(I313*H313,2)</f>
        <v>0</v>
      </c>
      <c r="K313" s="208" t="s">
        <v>145</v>
      </c>
      <c r="L313" s="46"/>
      <c r="M313" s="213" t="s">
        <v>19</v>
      </c>
      <c r="N313" s="214" t="s">
        <v>43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146</v>
      </c>
      <c r="AT313" s="217" t="s">
        <v>141</v>
      </c>
      <c r="AU313" s="217" t="s">
        <v>82</v>
      </c>
      <c r="AY313" s="19" t="s">
        <v>139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146</v>
      </c>
      <c r="BM313" s="217" t="s">
        <v>431</v>
      </c>
    </row>
    <row r="314" s="2" customFormat="1">
      <c r="A314" s="40"/>
      <c r="B314" s="41"/>
      <c r="C314" s="42"/>
      <c r="D314" s="219" t="s">
        <v>148</v>
      </c>
      <c r="E314" s="42"/>
      <c r="F314" s="220" t="s">
        <v>432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148</v>
      </c>
      <c r="AU314" s="19" t="s">
        <v>82</v>
      </c>
    </row>
    <row r="315" s="2" customFormat="1">
      <c r="A315" s="40"/>
      <c r="B315" s="41"/>
      <c r="C315" s="42"/>
      <c r="D315" s="224" t="s">
        <v>150</v>
      </c>
      <c r="E315" s="42"/>
      <c r="F315" s="225" t="s">
        <v>433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150</v>
      </c>
      <c r="AU315" s="19" t="s">
        <v>82</v>
      </c>
    </row>
    <row r="316" s="14" customFormat="1">
      <c r="A316" s="14"/>
      <c r="B316" s="236"/>
      <c r="C316" s="237"/>
      <c r="D316" s="219" t="s">
        <v>152</v>
      </c>
      <c r="E316" s="238" t="s">
        <v>19</v>
      </c>
      <c r="F316" s="239" t="s">
        <v>434</v>
      </c>
      <c r="G316" s="237"/>
      <c r="H316" s="240">
        <v>991.91399999999999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152</v>
      </c>
      <c r="AU316" s="246" t="s">
        <v>82</v>
      </c>
      <c r="AV316" s="14" t="s">
        <v>82</v>
      </c>
      <c r="AW316" s="14" t="s">
        <v>33</v>
      </c>
      <c r="AX316" s="14" t="s">
        <v>80</v>
      </c>
      <c r="AY316" s="246" t="s">
        <v>139</v>
      </c>
    </row>
    <row r="317" s="2" customFormat="1" ht="44.25" customHeight="1">
      <c r="A317" s="40"/>
      <c r="B317" s="41"/>
      <c r="C317" s="206" t="s">
        <v>435</v>
      </c>
      <c r="D317" s="206" t="s">
        <v>141</v>
      </c>
      <c r="E317" s="207" t="s">
        <v>436</v>
      </c>
      <c r="F317" s="208" t="s">
        <v>437</v>
      </c>
      <c r="G317" s="209" t="s">
        <v>170</v>
      </c>
      <c r="H317" s="210">
        <v>70.850999999999999</v>
      </c>
      <c r="I317" s="211"/>
      <c r="J317" s="212">
        <f>ROUND(I317*H317,2)</f>
        <v>0</v>
      </c>
      <c r="K317" s="208" t="s">
        <v>145</v>
      </c>
      <c r="L317" s="46"/>
      <c r="M317" s="213" t="s">
        <v>19</v>
      </c>
      <c r="N317" s="214" t="s">
        <v>43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146</v>
      </c>
      <c r="AT317" s="217" t="s">
        <v>141</v>
      </c>
      <c r="AU317" s="217" t="s">
        <v>82</v>
      </c>
      <c r="AY317" s="19" t="s">
        <v>139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80</v>
      </c>
      <c r="BK317" s="218">
        <f>ROUND(I317*H317,2)</f>
        <v>0</v>
      </c>
      <c r="BL317" s="19" t="s">
        <v>146</v>
      </c>
      <c r="BM317" s="217" t="s">
        <v>438</v>
      </c>
    </row>
    <row r="318" s="2" customFormat="1">
      <c r="A318" s="40"/>
      <c r="B318" s="41"/>
      <c r="C318" s="42"/>
      <c r="D318" s="219" t="s">
        <v>148</v>
      </c>
      <c r="E318" s="42"/>
      <c r="F318" s="220" t="s">
        <v>439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148</v>
      </c>
      <c r="AU318" s="19" t="s">
        <v>82</v>
      </c>
    </row>
    <row r="319" s="2" customFormat="1">
      <c r="A319" s="40"/>
      <c r="B319" s="41"/>
      <c r="C319" s="42"/>
      <c r="D319" s="224" t="s">
        <v>150</v>
      </c>
      <c r="E319" s="42"/>
      <c r="F319" s="225" t="s">
        <v>440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150</v>
      </c>
      <c r="AU319" s="19" t="s">
        <v>82</v>
      </c>
    </row>
    <row r="320" s="12" customFormat="1" ht="22.8" customHeight="1">
      <c r="A320" s="12"/>
      <c r="B320" s="190"/>
      <c r="C320" s="191"/>
      <c r="D320" s="192" t="s">
        <v>71</v>
      </c>
      <c r="E320" s="204" t="s">
        <v>441</v>
      </c>
      <c r="F320" s="204" t="s">
        <v>442</v>
      </c>
      <c r="G320" s="191"/>
      <c r="H320" s="191"/>
      <c r="I320" s="194"/>
      <c r="J320" s="205">
        <f>BK320</f>
        <v>0</v>
      </c>
      <c r="K320" s="191"/>
      <c r="L320" s="196"/>
      <c r="M320" s="197"/>
      <c r="N320" s="198"/>
      <c r="O320" s="198"/>
      <c r="P320" s="199">
        <f>SUM(P321:P323)</f>
        <v>0</v>
      </c>
      <c r="Q320" s="198"/>
      <c r="R320" s="199">
        <f>SUM(R321:R323)</f>
        <v>0</v>
      </c>
      <c r="S320" s="198"/>
      <c r="T320" s="200">
        <f>SUM(T321:T323)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1" t="s">
        <v>80</v>
      </c>
      <c r="AT320" s="202" t="s">
        <v>71</v>
      </c>
      <c r="AU320" s="202" t="s">
        <v>80</v>
      </c>
      <c r="AY320" s="201" t="s">
        <v>139</v>
      </c>
      <c r="BK320" s="203">
        <f>SUM(BK321:BK323)</f>
        <v>0</v>
      </c>
    </row>
    <row r="321" s="2" customFormat="1" ht="21.75" customHeight="1">
      <c r="A321" s="40"/>
      <c r="B321" s="41"/>
      <c r="C321" s="206" t="s">
        <v>443</v>
      </c>
      <c r="D321" s="206" t="s">
        <v>141</v>
      </c>
      <c r="E321" s="207" t="s">
        <v>444</v>
      </c>
      <c r="F321" s="208" t="s">
        <v>445</v>
      </c>
      <c r="G321" s="209" t="s">
        <v>170</v>
      </c>
      <c r="H321" s="210">
        <v>29.899999999999999</v>
      </c>
      <c r="I321" s="211"/>
      <c r="J321" s="212">
        <f>ROUND(I321*H321,2)</f>
        <v>0</v>
      </c>
      <c r="K321" s="208" t="s">
        <v>145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146</v>
      </c>
      <c r="AT321" s="217" t="s">
        <v>141</v>
      </c>
      <c r="AU321" s="217" t="s">
        <v>82</v>
      </c>
      <c r="AY321" s="19" t="s">
        <v>139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146</v>
      </c>
      <c r="BM321" s="217" t="s">
        <v>446</v>
      </c>
    </row>
    <row r="322" s="2" customFormat="1">
      <c r="A322" s="40"/>
      <c r="B322" s="41"/>
      <c r="C322" s="42"/>
      <c r="D322" s="219" t="s">
        <v>148</v>
      </c>
      <c r="E322" s="42"/>
      <c r="F322" s="220" t="s">
        <v>447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148</v>
      </c>
      <c r="AU322" s="19" t="s">
        <v>82</v>
      </c>
    </row>
    <row r="323" s="2" customFormat="1">
      <c r="A323" s="40"/>
      <c r="B323" s="41"/>
      <c r="C323" s="42"/>
      <c r="D323" s="224" t="s">
        <v>150</v>
      </c>
      <c r="E323" s="42"/>
      <c r="F323" s="225" t="s">
        <v>448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150</v>
      </c>
      <c r="AU323" s="19" t="s">
        <v>82</v>
      </c>
    </row>
    <row r="324" s="12" customFormat="1" ht="25.92" customHeight="1">
      <c r="A324" s="12"/>
      <c r="B324" s="190"/>
      <c r="C324" s="191"/>
      <c r="D324" s="192" t="s">
        <v>71</v>
      </c>
      <c r="E324" s="193" t="s">
        <v>449</v>
      </c>
      <c r="F324" s="193" t="s">
        <v>450</v>
      </c>
      <c r="G324" s="191"/>
      <c r="H324" s="191"/>
      <c r="I324" s="194"/>
      <c r="J324" s="195">
        <f>BK324</f>
        <v>0</v>
      </c>
      <c r="K324" s="191"/>
      <c r="L324" s="196"/>
      <c r="M324" s="197"/>
      <c r="N324" s="198"/>
      <c r="O324" s="198"/>
      <c r="P324" s="199">
        <f>P325+P347+P372+P394+P420+P439+P449+P462+P479+P505+P510+P549+P590+P600</f>
        <v>0</v>
      </c>
      <c r="Q324" s="198"/>
      <c r="R324" s="199">
        <f>R325+R347+R372+R394+R420+R439+R449+R462+R479+R505+R510+R549+R590+R600</f>
        <v>1.9522786299999999</v>
      </c>
      <c r="S324" s="198"/>
      <c r="T324" s="200">
        <f>T325+T347+T372+T394+T420+T439+T449+T462+T479+T505+T510+T549+T590+T600</f>
        <v>11.75102006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1" t="s">
        <v>82</v>
      </c>
      <c r="AT324" s="202" t="s">
        <v>71</v>
      </c>
      <c r="AU324" s="202" t="s">
        <v>72</v>
      </c>
      <c r="AY324" s="201" t="s">
        <v>139</v>
      </c>
      <c r="BK324" s="203">
        <f>BK325+BK347+BK372+BK394+BK420+BK439+BK449+BK462+BK479+BK505+BK510+BK549+BK590+BK600</f>
        <v>0</v>
      </c>
    </row>
    <row r="325" s="12" customFormat="1" ht="22.8" customHeight="1">
      <c r="A325" s="12"/>
      <c r="B325" s="190"/>
      <c r="C325" s="191"/>
      <c r="D325" s="192" t="s">
        <v>71</v>
      </c>
      <c r="E325" s="204" t="s">
        <v>451</v>
      </c>
      <c r="F325" s="204" t="s">
        <v>452</v>
      </c>
      <c r="G325" s="191"/>
      <c r="H325" s="191"/>
      <c r="I325" s="194"/>
      <c r="J325" s="205">
        <f>BK325</f>
        <v>0</v>
      </c>
      <c r="K325" s="191"/>
      <c r="L325" s="196"/>
      <c r="M325" s="197"/>
      <c r="N325" s="198"/>
      <c r="O325" s="198"/>
      <c r="P325" s="199">
        <f>SUM(P326:P346)</f>
        <v>0</v>
      </c>
      <c r="Q325" s="198"/>
      <c r="R325" s="199">
        <f>SUM(R326:R346)</f>
        <v>0.11809500000000001</v>
      </c>
      <c r="S325" s="198"/>
      <c r="T325" s="200">
        <f>SUM(T326:T346)</f>
        <v>0.19799999999999998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1" t="s">
        <v>82</v>
      </c>
      <c r="AT325" s="202" t="s">
        <v>71</v>
      </c>
      <c r="AU325" s="202" t="s">
        <v>80</v>
      </c>
      <c r="AY325" s="201" t="s">
        <v>139</v>
      </c>
      <c r="BK325" s="203">
        <f>SUM(BK326:BK346)</f>
        <v>0</v>
      </c>
    </row>
    <row r="326" s="2" customFormat="1" ht="24.15" customHeight="1">
      <c r="A326" s="40"/>
      <c r="B326" s="41"/>
      <c r="C326" s="206" t="s">
        <v>453</v>
      </c>
      <c r="D326" s="206" t="s">
        <v>141</v>
      </c>
      <c r="E326" s="207" t="s">
        <v>454</v>
      </c>
      <c r="F326" s="208" t="s">
        <v>455</v>
      </c>
      <c r="G326" s="209" t="s">
        <v>206</v>
      </c>
      <c r="H326" s="210">
        <v>18</v>
      </c>
      <c r="I326" s="211"/>
      <c r="J326" s="212">
        <f>ROUND(I326*H326,2)</f>
        <v>0</v>
      </c>
      <c r="K326" s="208" t="s">
        <v>145</v>
      </c>
      <c r="L326" s="46"/>
      <c r="M326" s="213" t="s">
        <v>19</v>
      </c>
      <c r="N326" s="214" t="s">
        <v>43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261</v>
      </c>
      <c r="AT326" s="217" t="s">
        <v>141</v>
      </c>
      <c r="AU326" s="217" t="s">
        <v>82</v>
      </c>
      <c r="AY326" s="19" t="s">
        <v>139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80</v>
      </c>
      <c r="BK326" s="218">
        <f>ROUND(I326*H326,2)</f>
        <v>0</v>
      </c>
      <c r="BL326" s="19" t="s">
        <v>261</v>
      </c>
      <c r="BM326" s="217" t="s">
        <v>456</v>
      </c>
    </row>
    <row r="327" s="2" customFormat="1">
      <c r="A327" s="40"/>
      <c r="B327" s="41"/>
      <c r="C327" s="42"/>
      <c r="D327" s="219" t="s">
        <v>148</v>
      </c>
      <c r="E327" s="42"/>
      <c r="F327" s="220" t="s">
        <v>457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148</v>
      </c>
      <c r="AU327" s="19" t="s">
        <v>82</v>
      </c>
    </row>
    <row r="328" s="2" customFormat="1">
      <c r="A328" s="40"/>
      <c r="B328" s="41"/>
      <c r="C328" s="42"/>
      <c r="D328" s="224" t="s">
        <v>150</v>
      </c>
      <c r="E328" s="42"/>
      <c r="F328" s="225" t="s">
        <v>458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150</v>
      </c>
      <c r="AU328" s="19" t="s">
        <v>82</v>
      </c>
    </row>
    <row r="329" s="14" customFormat="1">
      <c r="A329" s="14"/>
      <c r="B329" s="236"/>
      <c r="C329" s="237"/>
      <c r="D329" s="219" t="s">
        <v>152</v>
      </c>
      <c r="E329" s="238" t="s">
        <v>19</v>
      </c>
      <c r="F329" s="239" t="s">
        <v>278</v>
      </c>
      <c r="G329" s="237"/>
      <c r="H329" s="240">
        <v>18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152</v>
      </c>
      <c r="AU329" s="246" t="s">
        <v>82</v>
      </c>
      <c r="AV329" s="14" t="s">
        <v>82</v>
      </c>
      <c r="AW329" s="14" t="s">
        <v>33</v>
      </c>
      <c r="AX329" s="14" t="s">
        <v>80</v>
      </c>
      <c r="AY329" s="246" t="s">
        <v>139</v>
      </c>
    </row>
    <row r="330" s="2" customFormat="1" ht="16.5" customHeight="1">
      <c r="A330" s="40"/>
      <c r="B330" s="41"/>
      <c r="C330" s="247" t="s">
        <v>459</v>
      </c>
      <c r="D330" s="247" t="s">
        <v>190</v>
      </c>
      <c r="E330" s="248" t="s">
        <v>460</v>
      </c>
      <c r="F330" s="249" t="s">
        <v>461</v>
      </c>
      <c r="G330" s="250" t="s">
        <v>170</v>
      </c>
      <c r="H330" s="251">
        <v>0.0060000000000000001</v>
      </c>
      <c r="I330" s="252"/>
      <c r="J330" s="253">
        <f>ROUND(I330*H330,2)</f>
        <v>0</v>
      </c>
      <c r="K330" s="249" t="s">
        <v>145</v>
      </c>
      <c r="L330" s="254"/>
      <c r="M330" s="255" t="s">
        <v>19</v>
      </c>
      <c r="N330" s="256" t="s">
        <v>43</v>
      </c>
      <c r="O330" s="86"/>
      <c r="P330" s="215">
        <f>O330*H330</f>
        <v>0</v>
      </c>
      <c r="Q330" s="215">
        <v>1</v>
      </c>
      <c r="R330" s="215">
        <f>Q330*H330</f>
        <v>0.0060000000000000001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373</v>
      </c>
      <c r="AT330" s="217" t="s">
        <v>190</v>
      </c>
      <c r="AU330" s="217" t="s">
        <v>82</v>
      </c>
      <c r="AY330" s="19" t="s">
        <v>139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80</v>
      </c>
      <c r="BK330" s="218">
        <f>ROUND(I330*H330,2)</f>
        <v>0</v>
      </c>
      <c r="BL330" s="19" t="s">
        <v>261</v>
      </c>
      <c r="BM330" s="217" t="s">
        <v>462</v>
      </c>
    </row>
    <row r="331" s="2" customFormat="1">
      <c r="A331" s="40"/>
      <c r="B331" s="41"/>
      <c r="C331" s="42"/>
      <c r="D331" s="219" t="s">
        <v>148</v>
      </c>
      <c r="E331" s="42"/>
      <c r="F331" s="220" t="s">
        <v>461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148</v>
      </c>
      <c r="AU331" s="19" t="s">
        <v>82</v>
      </c>
    </row>
    <row r="332" s="14" customFormat="1">
      <c r="A332" s="14"/>
      <c r="B332" s="236"/>
      <c r="C332" s="237"/>
      <c r="D332" s="219" t="s">
        <v>152</v>
      </c>
      <c r="E332" s="238" t="s">
        <v>19</v>
      </c>
      <c r="F332" s="239" t="s">
        <v>463</v>
      </c>
      <c r="G332" s="237"/>
      <c r="H332" s="240">
        <v>0.0060000000000000001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152</v>
      </c>
      <c r="AU332" s="246" t="s">
        <v>82</v>
      </c>
      <c r="AV332" s="14" t="s">
        <v>82</v>
      </c>
      <c r="AW332" s="14" t="s">
        <v>33</v>
      </c>
      <c r="AX332" s="14" t="s">
        <v>80</v>
      </c>
      <c r="AY332" s="246" t="s">
        <v>139</v>
      </c>
    </row>
    <row r="333" s="2" customFormat="1" ht="33" customHeight="1">
      <c r="A333" s="40"/>
      <c r="B333" s="41"/>
      <c r="C333" s="206" t="s">
        <v>394</v>
      </c>
      <c r="D333" s="206" t="s">
        <v>141</v>
      </c>
      <c r="E333" s="207" t="s">
        <v>464</v>
      </c>
      <c r="F333" s="208" t="s">
        <v>465</v>
      </c>
      <c r="G333" s="209" t="s">
        <v>206</v>
      </c>
      <c r="H333" s="210">
        <v>18</v>
      </c>
      <c r="I333" s="211"/>
      <c r="J333" s="212">
        <f>ROUND(I333*H333,2)</f>
        <v>0</v>
      </c>
      <c r="K333" s="208" t="s">
        <v>145</v>
      </c>
      <c r="L333" s="46"/>
      <c r="M333" s="213" t="s">
        <v>19</v>
      </c>
      <c r="N333" s="214" t="s">
        <v>43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0.010999999999999999</v>
      </c>
      <c r="T333" s="216">
        <f>S333*H333</f>
        <v>0.19799999999999998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261</v>
      </c>
      <c r="AT333" s="217" t="s">
        <v>141</v>
      </c>
      <c r="AU333" s="217" t="s">
        <v>82</v>
      </c>
      <c r="AY333" s="19" t="s">
        <v>139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80</v>
      </c>
      <c r="BK333" s="218">
        <f>ROUND(I333*H333,2)</f>
        <v>0</v>
      </c>
      <c r="BL333" s="19" t="s">
        <v>261</v>
      </c>
      <c r="BM333" s="217" t="s">
        <v>466</v>
      </c>
    </row>
    <row r="334" s="2" customFormat="1">
      <c r="A334" s="40"/>
      <c r="B334" s="41"/>
      <c r="C334" s="42"/>
      <c r="D334" s="219" t="s">
        <v>148</v>
      </c>
      <c r="E334" s="42"/>
      <c r="F334" s="220" t="s">
        <v>467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148</v>
      </c>
      <c r="AU334" s="19" t="s">
        <v>82</v>
      </c>
    </row>
    <row r="335" s="2" customFormat="1">
      <c r="A335" s="40"/>
      <c r="B335" s="41"/>
      <c r="C335" s="42"/>
      <c r="D335" s="224" t="s">
        <v>150</v>
      </c>
      <c r="E335" s="42"/>
      <c r="F335" s="225" t="s">
        <v>468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150</v>
      </c>
      <c r="AU335" s="19" t="s">
        <v>82</v>
      </c>
    </row>
    <row r="336" s="14" customFormat="1">
      <c r="A336" s="14"/>
      <c r="B336" s="236"/>
      <c r="C336" s="237"/>
      <c r="D336" s="219" t="s">
        <v>152</v>
      </c>
      <c r="E336" s="238" t="s">
        <v>19</v>
      </c>
      <c r="F336" s="239" t="s">
        <v>278</v>
      </c>
      <c r="G336" s="237"/>
      <c r="H336" s="240">
        <v>18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152</v>
      </c>
      <c r="AU336" s="246" t="s">
        <v>82</v>
      </c>
      <c r="AV336" s="14" t="s">
        <v>82</v>
      </c>
      <c r="AW336" s="14" t="s">
        <v>33</v>
      </c>
      <c r="AX336" s="14" t="s">
        <v>80</v>
      </c>
      <c r="AY336" s="246" t="s">
        <v>139</v>
      </c>
    </row>
    <row r="337" s="2" customFormat="1" ht="24.15" customHeight="1">
      <c r="A337" s="40"/>
      <c r="B337" s="41"/>
      <c r="C337" s="206" t="s">
        <v>469</v>
      </c>
      <c r="D337" s="206" t="s">
        <v>141</v>
      </c>
      <c r="E337" s="207" t="s">
        <v>470</v>
      </c>
      <c r="F337" s="208" t="s">
        <v>471</v>
      </c>
      <c r="G337" s="209" t="s">
        <v>206</v>
      </c>
      <c r="H337" s="210">
        <v>18</v>
      </c>
      <c r="I337" s="211"/>
      <c r="J337" s="212">
        <f>ROUND(I337*H337,2)</f>
        <v>0</v>
      </c>
      <c r="K337" s="208" t="s">
        <v>145</v>
      </c>
      <c r="L337" s="46"/>
      <c r="M337" s="213" t="s">
        <v>19</v>
      </c>
      <c r="N337" s="214" t="s">
        <v>43</v>
      </c>
      <c r="O337" s="86"/>
      <c r="P337" s="215">
        <f>O337*H337</f>
        <v>0</v>
      </c>
      <c r="Q337" s="215">
        <v>0.00040000000000000002</v>
      </c>
      <c r="R337" s="215">
        <f>Q337*H337</f>
        <v>0.0072000000000000007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261</v>
      </c>
      <c r="AT337" s="217" t="s">
        <v>141</v>
      </c>
      <c r="AU337" s="217" t="s">
        <v>82</v>
      </c>
      <c r="AY337" s="19" t="s">
        <v>139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80</v>
      </c>
      <c r="BK337" s="218">
        <f>ROUND(I337*H337,2)</f>
        <v>0</v>
      </c>
      <c r="BL337" s="19" t="s">
        <v>261</v>
      </c>
      <c r="BM337" s="217" t="s">
        <v>472</v>
      </c>
    </row>
    <row r="338" s="2" customFormat="1">
      <c r="A338" s="40"/>
      <c r="B338" s="41"/>
      <c r="C338" s="42"/>
      <c r="D338" s="219" t="s">
        <v>148</v>
      </c>
      <c r="E338" s="42"/>
      <c r="F338" s="220" t="s">
        <v>473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148</v>
      </c>
      <c r="AU338" s="19" t="s">
        <v>82</v>
      </c>
    </row>
    <row r="339" s="2" customFormat="1">
      <c r="A339" s="40"/>
      <c r="B339" s="41"/>
      <c r="C339" s="42"/>
      <c r="D339" s="224" t="s">
        <v>150</v>
      </c>
      <c r="E339" s="42"/>
      <c r="F339" s="225" t="s">
        <v>474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150</v>
      </c>
      <c r="AU339" s="19" t="s">
        <v>82</v>
      </c>
    </row>
    <row r="340" s="14" customFormat="1">
      <c r="A340" s="14"/>
      <c r="B340" s="236"/>
      <c r="C340" s="237"/>
      <c r="D340" s="219" t="s">
        <v>152</v>
      </c>
      <c r="E340" s="238" t="s">
        <v>19</v>
      </c>
      <c r="F340" s="239" t="s">
        <v>278</v>
      </c>
      <c r="G340" s="237"/>
      <c r="H340" s="240">
        <v>18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152</v>
      </c>
      <c r="AU340" s="246" t="s">
        <v>82</v>
      </c>
      <c r="AV340" s="14" t="s">
        <v>82</v>
      </c>
      <c r="AW340" s="14" t="s">
        <v>33</v>
      </c>
      <c r="AX340" s="14" t="s">
        <v>80</v>
      </c>
      <c r="AY340" s="246" t="s">
        <v>139</v>
      </c>
    </row>
    <row r="341" s="2" customFormat="1" ht="44.25" customHeight="1">
      <c r="A341" s="40"/>
      <c r="B341" s="41"/>
      <c r="C341" s="247" t="s">
        <v>475</v>
      </c>
      <c r="D341" s="247" t="s">
        <v>190</v>
      </c>
      <c r="E341" s="248" t="s">
        <v>476</v>
      </c>
      <c r="F341" s="249" t="s">
        <v>477</v>
      </c>
      <c r="G341" s="250" t="s">
        <v>206</v>
      </c>
      <c r="H341" s="251">
        <v>20.978999999999999</v>
      </c>
      <c r="I341" s="252"/>
      <c r="J341" s="253">
        <f>ROUND(I341*H341,2)</f>
        <v>0</v>
      </c>
      <c r="K341" s="249" t="s">
        <v>145</v>
      </c>
      <c r="L341" s="254"/>
      <c r="M341" s="255" t="s">
        <v>19</v>
      </c>
      <c r="N341" s="256" t="s">
        <v>43</v>
      </c>
      <c r="O341" s="86"/>
      <c r="P341" s="215">
        <f>O341*H341</f>
        <v>0</v>
      </c>
      <c r="Q341" s="215">
        <v>0.0050000000000000001</v>
      </c>
      <c r="R341" s="215">
        <f>Q341*H341</f>
        <v>0.104895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373</v>
      </c>
      <c r="AT341" s="217" t="s">
        <v>190</v>
      </c>
      <c r="AU341" s="217" t="s">
        <v>82</v>
      </c>
      <c r="AY341" s="19" t="s">
        <v>139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80</v>
      </c>
      <c r="BK341" s="218">
        <f>ROUND(I341*H341,2)</f>
        <v>0</v>
      </c>
      <c r="BL341" s="19" t="s">
        <v>261</v>
      </c>
      <c r="BM341" s="217" t="s">
        <v>478</v>
      </c>
    </row>
    <row r="342" s="2" customFormat="1">
      <c r="A342" s="40"/>
      <c r="B342" s="41"/>
      <c r="C342" s="42"/>
      <c r="D342" s="219" t="s">
        <v>148</v>
      </c>
      <c r="E342" s="42"/>
      <c r="F342" s="220" t="s">
        <v>477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148</v>
      </c>
      <c r="AU342" s="19" t="s">
        <v>82</v>
      </c>
    </row>
    <row r="343" s="14" customFormat="1">
      <c r="A343" s="14"/>
      <c r="B343" s="236"/>
      <c r="C343" s="237"/>
      <c r="D343" s="219" t="s">
        <v>152</v>
      </c>
      <c r="E343" s="238" t="s">
        <v>19</v>
      </c>
      <c r="F343" s="239" t="s">
        <v>479</v>
      </c>
      <c r="G343" s="237"/>
      <c r="H343" s="240">
        <v>20.978999999999999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152</v>
      </c>
      <c r="AU343" s="246" t="s">
        <v>82</v>
      </c>
      <c r="AV343" s="14" t="s">
        <v>82</v>
      </c>
      <c r="AW343" s="14" t="s">
        <v>33</v>
      </c>
      <c r="AX343" s="14" t="s">
        <v>80</v>
      </c>
      <c r="AY343" s="246" t="s">
        <v>139</v>
      </c>
    </row>
    <row r="344" s="2" customFormat="1" ht="24.15" customHeight="1">
      <c r="A344" s="40"/>
      <c r="B344" s="41"/>
      <c r="C344" s="206" t="s">
        <v>480</v>
      </c>
      <c r="D344" s="206" t="s">
        <v>141</v>
      </c>
      <c r="E344" s="207" t="s">
        <v>481</v>
      </c>
      <c r="F344" s="208" t="s">
        <v>482</v>
      </c>
      <c r="G344" s="209" t="s">
        <v>170</v>
      </c>
      <c r="H344" s="210">
        <v>0.11799999999999999</v>
      </c>
      <c r="I344" s="211"/>
      <c r="J344" s="212">
        <f>ROUND(I344*H344,2)</f>
        <v>0</v>
      </c>
      <c r="K344" s="208" t="s">
        <v>145</v>
      </c>
      <c r="L344" s="46"/>
      <c r="M344" s="213" t="s">
        <v>19</v>
      </c>
      <c r="N344" s="214" t="s">
        <v>43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261</v>
      </c>
      <c r="AT344" s="217" t="s">
        <v>141</v>
      </c>
      <c r="AU344" s="217" t="s">
        <v>82</v>
      </c>
      <c r="AY344" s="19" t="s">
        <v>139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80</v>
      </c>
      <c r="BK344" s="218">
        <f>ROUND(I344*H344,2)</f>
        <v>0</v>
      </c>
      <c r="BL344" s="19" t="s">
        <v>261</v>
      </c>
      <c r="BM344" s="217" t="s">
        <v>483</v>
      </c>
    </row>
    <row r="345" s="2" customFormat="1">
      <c r="A345" s="40"/>
      <c r="B345" s="41"/>
      <c r="C345" s="42"/>
      <c r="D345" s="219" t="s">
        <v>148</v>
      </c>
      <c r="E345" s="42"/>
      <c r="F345" s="220" t="s">
        <v>484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148</v>
      </c>
      <c r="AU345" s="19" t="s">
        <v>82</v>
      </c>
    </row>
    <row r="346" s="2" customFormat="1">
      <c r="A346" s="40"/>
      <c r="B346" s="41"/>
      <c r="C346" s="42"/>
      <c r="D346" s="224" t="s">
        <v>150</v>
      </c>
      <c r="E346" s="42"/>
      <c r="F346" s="225" t="s">
        <v>485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150</v>
      </c>
      <c r="AU346" s="19" t="s">
        <v>82</v>
      </c>
    </row>
    <row r="347" s="12" customFormat="1" ht="22.8" customHeight="1">
      <c r="A347" s="12"/>
      <c r="B347" s="190"/>
      <c r="C347" s="191"/>
      <c r="D347" s="192" t="s">
        <v>71</v>
      </c>
      <c r="E347" s="204" t="s">
        <v>486</v>
      </c>
      <c r="F347" s="204" t="s">
        <v>487</v>
      </c>
      <c r="G347" s="191"/>
      <c r="H347" s="191"/>
      <c r="I347" s="194"/>
      <c r="J347" s="205">
        <f>BK347</f>
        <v>0</v>
      </c>
      <c r="K347" s="191"/>
      <c r="L347" s="196"/>
      <c r="M347" s="197"/>
      <c r="N347" s="198"/>
      <c r="O347" s="198"/>
      <c r="P347" s="199">
        <f>SUM(P348:P371)</f>
        <v>0</v>
      </c>
      <c r="Q347" s="198"/>
      <c r="R347" s="199">
        <f>SUM(R348:R371)</f>
        <v>0.053019999999999998</v>
      </c>
      <c r="S347" s="198"/>
      <c r="T347" s="200">
        <f>SUM(T348:T371)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1" t="s">
        <v>82</v>
      </c>
      <c r="AT347" s="202" t="s">
        <v>71</v>
      </c>
      <c r="AU347" s="202" t="s">
        <v>80</v>
      </c>
      <c r="AY347" s="201" t="s">
        <v>139</v>
      </c>
      <c r="BK347" s="203">
        <f>SUM(BK348:BK371)</f>
        <v>0</v>
      </c>
    </row>
    <row r="348" s="2" customFormat="1" ht="16.5" customHeight="1">
      <c r="A348" s="40"/>
      <c r="B348" s="41"/>
      <c r="C348" s="206" t="s">
        <v>488</v>
      </c>
      <c r="D348" s="206" t="s">
        <v>141</v>
      </c>
      <c r="E348" s="207" t="s">
        <v>489</v>
      </c>
      <c r="F348" s="208" t="s">
        <v>490</v>
      </c>
      <c r="G348" s="209" t="s">
        <v>199</v>
      </c>
      <c r="H348" s="210">
        <v>3</v>
      </c>
      <c r="I348" s="211"/>
      <c r="J348" s="212">
        <f>ROUND(I348*H348,2)</f>
        <v>0</v>
      </c>
      <c r="K348" s="208" t="s">
        <v>145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0.00031</v>
      </c>
      <c r="R348" s="215">
        <f>Q348*H348</f>
        <v>0.00093000000000000005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261</v>
      </c>
      <c r="AT348" s="217" t="s">
        <v>141</v>
      </c>
      <c r="AU348" s="217" t="s">
        <v>82</v>
      </c>
      <c r="AY348" s="19" t="s">
        <v>139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261</v>
      </c>
      <c r="BM348" s="217" t="s">
        <v>491</v>
      </c>
    </row>
    <row r="349" s="2" customFormat="1">
      <c r="A349" s="40"/>
      <c r="B349" s="41"/>
      <c r="C349" s="42"/>
      <c r="D349" s="219" t="s">
        <v>148</v>
      </c>
      <c r="E349" s="42"/>
      <c r="F349" s="220" t="s">
        <v>492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148</v>
      </c>
      <c r="AU349" s="19" t="s">
        <v>82</v>
      </c>
    </row>
    <row r="350" s="2" customFormat="1">
      <c r="A350" s="40"/>
      <c r="B350" s="41"/>
      <c r="C350" s="42"/>
      <c r="D350" s="224" t="s">
        <v>150</v>
      </c>
      <c r="E350" s="42"/>
      <c r="F350" s="225" t="s">
        <v>493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150</v>
      </c>
      <c r="AU350" s="19" t="s">
        <v>82</v>
      </c>
    </row>
    <row r="351" s="2" customFormat="1" ht="16.5" customHeight="1">
      <c r="A351" s="40"/>
      <c r="B351" s="41"/>
      <c r="C351" s="206" t="s">
        <v>494</v>
      </c>
      <c r="D351" s="206" t="s">
        <v>141</v>
      </c>
      <c r="E351" s="207" t="s">
        <v>495</v>
      </c>
      <c r="F351" s="208" t="s">
        <v>496</v>
      </c>
      <c r="G351" s="209" t="s">
        <v>199</v>
      </c>
      <c r="H351" s="210">
        <v>2</v>
      </c>
      <c r="I351" s="211"/>
      <c r="J351" s="212">
        <f>ROUND(I351*H351,2)</f>
        <v>0</v>
      </c>
      <c r="K351" s="208" t="s">
        <v>145</v>
      </c>
      <c r="L351" s="46"/>
      <c r="M351" s="213" t="s">
        <v>19</v>
      </c>
      <c r="N351" s="214" t="s">
        <v>43</v>
      </c>
      <c r="O351" s="86"/>
      <c r="P351" s="215">
        <f>O351*H351</f>
        <v>0</v>
      </c>
      <c r="Q351" s="215">
        <v>0.001</v>
      </c>
      <c r="R351" s="215">
        <f>Q351*H351</f>
        <v>0.002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261</v>
      </c>
      <c r="AT351" s="217" t="s">
        <v>141</v>
      </c>
      <c r="AU351" s="217" t="s">
        <v>82</v>
      </c>
      <c r="AY351" s="19" t="s">
        <v>139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80</v>
      </c>
      <c r="BK351" s="218">
        <f>ROUND(I351*H351,2)</f>
        <v>0</v>
      </c>
      <c r="BL351" s="19" t="s">
        <v>261</v>
      </c>
      <c r="BM351" s="217" t="s">
        <v>497</v>
      </c>
    </row>
    <row r="352" s="2" customFormat="1">
      <c r="A352" s="40"/>
      <c r="B352" s="41"/>
      <c r="C352" s="42"/>
      <c r="D352" s="219" t="s">
        <v>148</v>
      </c>
      <c r="E352" s="42"/>
      <c r="F352" s="220" t="s">
        <v>498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148</v>
      </c>
      <c r="AU352" s="19" t="s">
        <v>82</v>
      </c>
    </row>
    <row r="353" s="2" customFormat="1">
      <c r="A353" s="40"/>
      <c r="B353" s="41"/>
      <c r="C353" s="42"/>
      <c r="D353" s="224" t="s">
        <v>150</v>
      </c>
      <c r="E353" s="42"/>
      <c r="F353" s="225" t="s">
        <v>499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150</v>
      </c>
      <c r="AU353" s="19" t="s">
        <v>82</v>
      </c>
    </row>
    <row r="354" s="2" customFormat="1" ht="21.75" customHeight="1">
      <c r="A354" s="40"/>
      <c r="B354" s="41"/>
      <c r="C354" s="206" t="s">
        <v>500</v>
      </c>
      <c r="D354" s="206" t="s">
        <v>141</v>
      </c>
      <c r="E354" s="207" t="s">
        <v>501</v>
      </c>
      <c r="F354" s="208" t="s">
        <v>502</v>
      </c>
      <c r="G354" s="209" t="s">
        <v>225</v>
      </c>
      <c r="H354" s="210">
        <v>30</v>
      </c>
      <c r="I354" s="211"/>
      <c r="J354" s="212">
        <f>ROUND(I354*H354,2)</f>
        <v>0</v>
      </c>
      <c r="K354" s="208" t="s">
        <v>145</v>
      </c>
      <c r="L354" s="46"/>
      <c r="M354" s="213" t="s">
        <v>19</v>
      </c>
      <c r="N354" s="214" t="s">
        <v>43</v>
      </c>
      <c r="O354" s="86"/>
      <c r="P354" s="215">
        <f>O354*H354</f>
        <v>0</v>
      </c>
      <c r="Q354" s="215">
        <v>0.00142</v>
      </c>
      <c r="R354" s="215">
        <f>Q354*H354</f>
        <v>0.042599999999999999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261</v>
      </c>
      <c r="AT354" s="217" t="s">
        <v>141</v>
      </c>
      <c r="AU354" s="217" t="s">
        <v>82</v>
      </c>
      <c r="AY354" s="19" t="s">
        <v>139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80</v>
      </c>
      <c r="BK354" s="218">
        <f>ROUND(I354*H354,2)</f>
        <v>0</v>
      </c>
      <c r="BL354" s="19" t="s">
        <v>261</v>
      </c>
      <c r="BM354" s="217" t="s">
        <v>503</v>
      </c>
    </row>
    <row r="355" s="2" customFormat="1">
      <c r="A355" s="40"/>
      <c r="B355" s="41"/>
      <c r="C355" s="42"/>
      <c r="D355" s="219" t="s">
        <v>148</v>
      </c>
      <c r="E355" s="42"/>
      <c r="F355" s="220" t="s">
        <v>504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148</v>
      </c>
      <c r="AU355" s="19" t="s">
        <v>82</v>
      </c>
    </row>
    <row r="356" s="2" customFormat="1">
      <c r="A356" s="40"/>
      <c r="B356" s="41"/>
      <c r="C356" s="42"/>
      <c r="D356" s="224" t="s">
        <v>150</v>
      </c>
      <c r="E356" s="42"/>
      <c r="F356" s="225" t="s">
        <v>505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150</v>
      </c>
      <c r="AU356" s="19" t="s">
        <v>82</v>
      </c>
    </row>
    <row r="357" s="2" customFormat="1" ht="16.5" customHeight="1">
      <c r="A357" s="40"/>
      <c r="B357" s="41"/>
      <c r="C357" s="206" t="s">
        <v>506</v>
      </c>
      <c r="D357" s="206" t="s">
        <v>141</v>
      </c>
      <c r="E357" s="207" t="s">
        <v>507</v>
      </c>
      <c r="F357" s="208" t="s">
        <v>508</v>
      </c>
      <c r="G357" s="209" t="s">
        <v>225</v>
      </c>
      <c r="H357" s="210">
        <v>5</v>
      </c>
      <c r="I357" s="211"/>
      <c r="J357" s="212">
        <f>ROUND(I357*H357,2)</f>
        <v>0</v>
      </c>
      <c r="K357" s="208" t="s">
        <v>145</v>
      </c>
      <c r="L357" s="46"/>
      <c r="M357" s="213" t="s">
        <v>19</v>
      </c>
      <c r="N357" s="214" t="s">
        <v>43</v>
      </c>
      <c r="O357" s="86"/>
      <c r="P357" s="215">
        <f>O357*H357</f>
        <v>0</v>
      </c>
      <c r="Q357" s="215">
        <v>0.00042999999999999999</v>
      </c>
      <c r="R357" s="215">
        <f>Q357*H357</f>
        <v>0.00215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261</v>
      </c>
      <c r="AT357" s="217" t="s">
        <v>141</v>
      </c>
      <c r="AU357" s="217" t="s">
        <v>82</v>
      </c>
      <c r="AY357" s="19" t="s">
        <v>139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80</v>
      </c>
      <c r="BK357" s="218">
        <f>ROUND(I357*H357,2)</f>
        <v>0</v>
      </c>
      <c r="BL357" s="19" t="s">
        <v>261</v>
      </c>
      <c r="BM357" s="217" t="s">
        <v>509</v>
      </c>
    </row>
    <row r="358" s="2" customFormat="1">
      <c r="A358" s="40"/>
      <c r="B358" s="41"/>
      <c r="C358" s="42"/>
      <c r="D358" s="219" t="s">
        <v>148</v>
      </c>
      <c r="E358" s="42"/>
      <c r="F358" s="220" t="s">
        <v>510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148</v>
      </c>
      <c r="AU358" s="19" t="s">
        <v>82</v>
      </c>
    </row>
    <row r="359" s="2" customFormat="1">
      <c r="A359" s="40"/>
      <c r="B359" s="41"/>
      <c r="C359" s="42"/>
      <c r="D359" s="224" t="s">
        <v>150</v>
      </c>
      <c r="E359" s="42"/>
      <c r="F359" s="225" t="s">
        <v>511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150</v>
      </c>
      <c r="AU359" s="19" t="s">
        <v>82</v>
      </c>
    </row>
    <row r="360" s="2" customFormat="1" ht="16.5" customHeight="1">
      <c r="A360" s="40"/>
      <c r="B360" s="41"/>
      <c r="C360" s="206" t="s">
        <v>512</v>
      </c>
      <c r="D360" s="206" t="s">
        <v>141</v>
      </c>
      <c r="E360" s="207" t="s">
        <v>513</v>
      </c>
      <c r="F360" s="208" t="s">
        <v>514</v>
      </c>
      <c r="G360" s="209" t="s">
        <v>225</v>
      </c>
      <c r="H360" s="210">
        <v>10</v>
      </c>
      <c r="I360" s="211"/>
      <c r="J360" s="212">
        <f>ROUND(I360*H360,2)</f>
        <v>0</v>
      </c>
      <c r="K360" s="208" t="s">
        <v>145</v>
      </c>
      <c r="L360" s="46"/>
      <c r="M360" s="213" t="s">
        <v>19</v>
      </c>
      <c r="N360" s="214" t="s">
        <v>43</v>
      </c>
      <c r="O360" s="86"/>
      <c r="P360" s="215">
        <f>O360*H360</f>
        <v>0</v>
      </c>
      <c r="Q360" s="215">
        <v>0.00050000000000000001</v>
      </c>
      <c r="R360" s="215">
        <f>Q360*H360</f>
        <v>0.0050000000000000001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261</v>
      </c>
      <c r="AT360" s="217" t="s">
        <v>141</v>
      </c>
      <c r="AU360" s="217" t="s">
        <v>82</v>
      </c>
      <c r="AY360" s="19" t="s">
        <v>139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80</v>
      </c>
      <c r="BK360" s="218">
        <f>ROUND(I360*H360,2)</f>
        <v>0</v>
      </c>
      <c r="BL360" s="19" t="s">
        <v>261</v>
      </c>
      <c r="BM360" s="217" t="s">
        <v>515</v>
      </c>
    </row>
    <row r="361" s="2" customFormat="1">
      <c r="A361" s="40"/>
      <c r="B361" s="41"/>
      <c r="C361" s="42"/>
      <c r="D361" s="219" t="s">
        <v>148</v>
      </c>
      <c r="E361" s="42"/>
      <c r="F361" s="220" t="s">
        <v>516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148</v>
      </c>
      <c r="AU361" s="19" t="s">
        <v>82</v>
      </c>
    </row>
    <row r="362" s="2" customFormat="1">
      <c r="A362" s="40"/>
      <c r="B362" s="41"/>
      <c r="C362" s="42"/>
      <c r="D362" s="224" t="s">
        <v>150</v>
      </c>
      <c r="E362" s="42"/>
      <c r="F362" s="225" t="s">
        <v>517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150</v>
      </c>
      <c r="AU362" s="19" t="s">
        <v>82</v>
      </c>
    </row>
    <row r="363" s="2" customFormat="1" ht="24.15" customHeight="1">
      <c r="A363" s="40"/>
      <c r="B363" s="41"/>
      <c r="C363" s="206" t="s">
        <v>518</v>
      </c>
      <c r="D363" s="206" t="s">
        <v>141</v>
      </c>
      <c r="E363" s="207" t="s">
        <v>519</v>
      </c>
      <c r="F363" s="208" t="s">
        <v>520</v>
      </c>
      <c r="G363" s="209" t="s">
        <v>199</v>
      </c>
      <c r="H363" s="210">
        <v>1</v>
      </c>
      <c r="I363" s="211"/>
      <c r="J363" s="212">
        <f>ROUND(I363*H363,2)</f>
        <v>0</v>
      </c>
      <c r="K363" s="208" t="s">
        <v>145</v>
      </c>
      <c r="L363" s="46"/>
      <c r="M363" s="213" t="s">
        <v>19</v>
      </c>
      <c r="N363" s="214" t="s">
        <v>43</v>
      </c>
      <c r="O363" s="86"/>
      <c r="P363" s="215">
        <f>O363*H363</f>
        <v>0</v>
      </c>
      <c r="Q363" s="215">
        <v>0.00034000000000000002</v>
      </c>
      <c r="R363" s="215">
        <f>Q363*H363</f>
        <v>0.00034000000000000002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261</v>
      </c>
      <c r="AT363" s="217" t="s">
        <v>141</v>
      </c>
      <c r="AU363" s="217" t="s">
        <v>82</v>
      </c>
      <c r="AY363" s="19" t="s">
        <v>139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261</v>
      </c>
      <c r="BM363" s="217" t="s">
        <v>521</v>
      </c>
    </row>
    <row r="364" s="2" customFormat="1">
      <c r="A364" s="40"/>
      <c r="B364" s="41"/>
      <c r="C364" s="42"/>
      <c r="D364" s="219" t="s">
        <v>148</v>
      </c>
      <c r="E364" s="42"/>
      <c r="F364" s="220" t="s">
        <v>522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148</v>
      </c>
      <c r="AU364" s="19" t="s">
        <v>82</v>
      </c>
    </row>
    <row r="365" s="2" customFormat="1">
      <c r="A365" s="40"/>
      <c r="B365" s="41"/>
      <c r="C365" s="42"/>
      <c r="D365" s="224" t="s">
        <v>150</v>
      </c>
      <c r="E365" s="42"/>
      <c r="F365" s="225" t="s">
        <v>523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150</v>
      </c>
      <c r="AU365" s="19" t="s">
        <v>82</v>
      </c>
    </row>
    <row r="366" s="2" customFormat="1" ht="21.75" customHeight="1">
      <c r="A366" s="40"/>
      <c r="B366" s="41"/>
      <c r="C366" s="206" t="s">
        <v>524</v>
      </c>
      <c r="D366" s="206" t="s">
        <v>141</v>
      </c>
      <c r="E366" s="207" t="s">
        <v>525</v>
      </c>
      <c r="F366" s="208" t="s">
        <v>526</v>
      </c>
      <c r="G366" s="209" t="s">
        <v>225</v>
      </c>
      <c r="H366" s="210">
        <v>45</v>
      </c>
      <c r="I366" s="211"/>
      <c r="J366" s="212">
        <f>ROUND(I366*H366,2)</f>
        <v>0</v>
      </c>
      <c r="K366" s="208" t="s">
        <v>145</v>
      </c>
      <c r="L366" s="46"/>
      <c r="M366" s="213" t="s">
        <v>19</v>
      </c>
      <c r="N366" s="214" t="s">
        <v>43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261</v>
      </c>
      <c r="AT366" s="217" t="s">
        <v>141</v>
      </c>
      <c r="AU366" s="217" t="s">
        <v>82</v>
      </c>
      <c r="AY366" s="19" t="s">
        <v>139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80</v>
      </c>
      <c r="BK366" s="218">
        <f>ROUND(I366*H366,2)</f>
        <v>0</v>
      </c>
      <c r="BL366" s="19" t="s">
        <v>261</v>
      </c>
      <c r="BM366" s="217" t="s">
        <v>527</v>
      </c>
    </row>
    <row r="367" s="2" customFormat="1">
      <c r="A367" s="40"/>
      <c r="B367" s="41"/>
      <c r="C367" s="42"/>
      <c r="D367" s="219" t="s">
        <v>148</v>
      </c>
      <c r="E367" s="42"/>
      <c r="F367" s="220" t="s">
        <v>528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148</v>
      </c>
      <c r="AU367" s="19" t="s">
        <v>82</v>
      </c>
    </row>
    <row r="368" s="2" customFormat="1">
      <c r="A368" s="40"/>
      <c r="B368" s="41"/>
      <c r="C368" s="42"/>
      <c r="D368" s="224" t="s">
        <v>150</v>
      </c>
      <c r="E368" s="42"/>
      <c r="F368" s="225" t="s">
        <v>529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150</v>
      </c>
      <c r="AU368" s="19" t="s">
        <v>82</v>
      </c>
    </row>
    <row r="369" s="2" customFormat="1" ht="24.15" customHeight="1">
      <c r="A369" s="40"/>
      <c r="B369" s="41"/>
      <c r="C369" s="206" t="s">
        <v>530</v>
      </c>
      <c r="D369" s="206" t="s">
        <v>141</v>
      </c>
      <c r="E369" s="207" t="s">
        <v>531</v>
      </c>
      <c r="F369" s="208" t="s">
        <v>532</v>
      </c>
      <c r="G369" s="209" t="s">
        <v>170</v>
      </c>
      <c r="H369" s="210">
        <v>0.052999999999999998</v>
      </c>
      <c r="I369" s="211"/>
      <c r="J369" s="212">
        <f>ROUND(I369*H369,2)</f>
        <v>0</v>
      </c>
      <c r="K369" s="208" t="s">
        <v>145</v>
      </c>
      <c r="L369" s="46"/>
      <c r="M369" s="213" t="s">
        <v>19</v>
      </c>
      <c r="N369" s="214" t="s">
        <v>43</v>
      </c>
      <c r="O369" s="86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261</v>
      </c>
      <c r="AT369" s="217" t="s">
        <v>141</v>
      </c>
      <c r="AU369" s="217" t="s">
        <v>82</v>
      </c>
      <c r="AY369" s="19" t="s">
        <v>139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80</v>
      </c>
      <c r="BK369" s="218">
        <f>ROUND(I369*H369,2)</f>
        <v>0</v>
      </c>
      <c r="BL369" s="19" t="s">
        <v>261</v>
      </c>
      <c r="BM369" s="217" t="s">
        <v>533</v>
      </c>
    </row>
    <row r="370" s="2" customFormat="1">
      <c r="A370" s="40"/>
      <c r="B370" s="41"/>
      <c r="C370" s="42"/>
      <c r="D370" s="219" t="s">
        <v>148</v>
      </c>
      <c r="E370" s="42"/>
      <c r="F370" s="220" t="s">
        <v>534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148</v>
      </c>
      <c r="AU370" s="19" t="s">
        <v>82</v>
      </c>
    </row>
    <row r="371" s="2" customFormat="1">
      <c r="A371" s="40"/>
      <c r="B371" s="41"/>
      <c r="C371" s="42"/>
      <c r="D371" s="224" t="s">
        <v>150</v>
      </c>
      <c r="E371" s="42"/>
      <c r="F371" s="225" t="s">
        <v>535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150</v>
      </c>
      <c r="AU371" s="19" t="s">
        <v>82</v>
      </c>
    </row>
    <row r="372" s="12" customFormat="1" ht="22.8" customHeight="1">
      <c r="A372" s="12"/>
      <c r="B372" s="190"/>
      <c r="C372" s="191"/>
      <c r="D372" s="192" t="s">
        <v>71</v>
      </c>
      <c r="E372" s="204" t="s">
        <v>536</v>
      </c>
      <c r="F372" s="204" t="s">
        <v>537</v>
      </c>
      <c r="G372" s="191"/>
      <c r="H372" s="191"/>
      <c r="I372" s="194"/>
      <c r="J372" s="205">
        <f>BK372</f>
        <v>0</v>
      </c>
      <c r="K372" s="191"/>
      <c r="L372" s="196"/>
      <c r="M372" s="197"/>
      <c r="N372" s="198"/>
      <c r="O372" s="198"/>
      <c r="P372" s="199">
        <f>SUM(P373:P393)</f>
        <v>0</v>
      </c>
      <c r="Q372" s="198"/>
      <c r="R372" s="199">
        <f>SUM(R373:R393)</f>
        <v>0.053659999999999999</v>
      </c>
      <c r="S372" s="198"/>
      <c r="T372" s="200">
        <f>SUM(T373:T393)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1" t="s">
        <v>82</v>
      </c>
      <c r="AT372" s="202" t="s">
        <v>71</v>
      </c>
      <c r="AU372" s="202" t="s">
        <v>80</v>
      </c>
      <c r="AY372" s="201" t="s">
        <v>139</v>
      </c>
      <c r="BK372" s="203">
        <f>SUM(BK373:BK393)</f>
        <v>0</v>
      </c>
    </row>
    <row r="373" s="2" customFormat="1" ht="24.15" customHeight="1">
      <c r="A373" s="40"/>
      <c r="B373" s="41"/>
      <c r="C373" s="206" t="s">
        <v>538</v>
      </c>
      <c r="D373" s="206" t="s">
        <v>141</v>
      </c>
      <c r="E373" s="207" t="s">
        <v>539</v>
      </c>
      <c r="F373" s="208" t="s">
        <v>540</v>
      </c>
      <c r="G373" s="209" t="s">
        <v>541</v>
      </c>
      <c r="H373" s="210">
        <v>1</v>
      </c>
      <c r="I373" s="211"/>
      <c r="J373" s="212">
        <f>ROUND(I373*H373,2)</f>
        <v>0</v>
      </c>
      <c r="K373" s="208" t="s">
        <v>145</v>
      </c>
      <c r="L373" s="46"/>
      <c r="M373" s="213" t="s">
        <v>19</v>
      </c>
      <c r="N373" s="214" t="s">
        <v>43</v>
      </c>
      <c r="O373" s="86"/>
      <c r="P373" s="215">
        <f>O373*H373</f>
        <v>0</v>
      </c>
      <c r="Q373" s="215">
        <v>0.0033600000000000001</v>
      </c>
      <c r="R373" s="215">
        <f>Q373*H373</f>
        <v>0.0033600000000000001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261</v>
      </c>
      <c r="AT373" s="217" t="s">
        <v>141</v>
      </c>
      <c r="AU373" s="217" t="s">
        <v>82</v>
      </c>
      <c r="AY373" s="19" t="s">
        <v>139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80</v>
      </c>
      <c r="BK373" s="218">
        <f>ROUND(I373*H373,2)</f>
        <v>0</v>
      </c>
      <c r="BL373" s="19" t="s">
        <v>261</v>
      </c>
      <c r="BM373" s="217" t="s">
        <v>542</v>
      </c>
    </row>
    <row r="374" s="2" customFormat="1">
      <c r="A374" s="40"/>
      <c r="B374" s="41"/>
      <c r="C374" s="42"/>
      <c r="D374" s="219" t="s">
        <v>148</v>
      </c>
      <c r="E374" s="42"/>
      <c r="F374" s="220" t="s">
        <v>543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148</v>
      </c>
      <c r="AU374" s="19" t="s">
        <v>82</v>
      </c>
    </row>
    <row r="375" s="2" customFormat="1">
      <c r="A375" s="40"/>
      <c r="B375" s="41"/>
      <c r="C375" s="42"/>
      <c r="D375" s="224" t="s">
        <v>150</v>
      </c>
      <c r="E375" s="42"/>
      <c r="F375" s="225" t="s">
        <v>544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150</v>
      </c>
      <c r="AU375" s="19" t="s">
        <v>82</v>
      </c>
    </row>
    <row r="376" s="2" customFormat="1" ht="24.15" customHeight="1">
      <c r="A376" s="40"/>
      <c r="B376" s="41"/>
      <c r="C376" s="206" t="s">
        <v>545</v>
      </c>
      <c r="D376" s="206" t="s">
        <v>141</v>
      </c>
      <c r="E376" s="207" t="s">
        <v>546</v>
      </c>
      <c r="F376" s="208" t="s">
        <v>547</v>
      </c>
      <c r="G376" s="209" t="s">
        <v>225</v>
      </c>
      <c r="H376" s="210">
        <v>40</v>
      </c>
      <c r="I376" s="211"/>
      <c r="J376" s="212">
        <f>ROUND(I376*H376,2)</f>
        <v>0</v>
      </c>
      <c r="K376" s="208" t="s">
        <v>145</v>
      </c>
      <c r="L376" s="46"/>
      <c r="M376" s="213" t="s">
        <v>19</v>
      </c>
      <c r="N376" s="214" t="s">
        <v>43</v>
      </c>
      <c r="O376" s="86"/>
      <c r="P376" s="215">
        <f>O376*H376</f>
        <v>0</v>
      </c>
      <c r="Q376" s="215">
        <v>0.00075000000000000002</v>
      </c>
      <c r="R376" s="215">
        <f>Q376*H376</f>
        <v>0.029999999999999999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261</v>
      </c>
      <c r="AT376" s="217" t="s">
        <v>141</v>
      </c>
      <c r="AU376" s="217" t="s">
        <v>82</v>
      </c>
      <c r="AY376" s="19" t="s">
        <v>139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80</v>
      </c>
      <c r="BK376" s="218">
        <f>ROUND(I376*H376,2)</f>
        <v>0</v>
      </c>
      <c r="BL376" s="19" t="s">
        <v>261</v>
      </c>
      <c r="BM376" s="217" t="s">
        <v>548</v>
      </c>
    </row>
    <row r="377" s="2" customFormat="1">
      <c r="A377" s="40"/>
      <c r="B377" s="41"/>
      <c r="C377" s="42"/>
      <c r="D377" s="219" t="s">
        <v>148</v>
      </c>
      <c r="E377" s="42"/>
      <c r="F377" s="220" t="s">
        <v>549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148</v>
      </c>
      <c r="AU377" s="19" t="s">
        <v>82</v>
      </c>
    </row>
    <row r="378" s="2" customFormat="1">
      <c r="A378" s="40"/>
      <c r="B378" s="41"/>
      <c r="C378" s="42"/>
      <c r="D378" s="224" t="s">
        <v>150</v>
      </c>
      <c r="E378" s="42"/>
      <c r="F378" s="225" t="s">
        <v>550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150</v>
      </c>
      <c r="AU378" s="19" t="s">
        <v>82</v>
      </c>
    </row>
    <row r="379" s="2" customFormat="1" ht="24.15" customHeight="1">
      <c r="A379" s="40"/>
      <c r="B379" s="41"/>
      <c r="C379" s="206" t="s">
        <v>551</v>
      </c>
      <c r="D379" s="206" t="s">
        <v>141</v>
      </c>
      <c r="E379" s="207" t="s">
        <v>552</v>
      </c>
      <c r="F379" s="208" t="s">
        <v>553</v>
      </c>
      <c r="G379" s="209" t="s">
        <v>225</v>
      </c>
      <c r="H379" s="210">
        <v>5</v>
      </c>
      <c r="I379" s="211"/>
      <c r="J379" s="212">
        <f>ROUND(I379*H379,2)</f>
        <v>0</v>
      </c>
      <c r="K379" s="208" t="s">
        <v>145</v>
      </c>
      <c r="L379" s="46"/>
      <c r="M379" s="213" t="s">
        <v>19</v>
      </c>
      <c r="N379" s="214" t="s">
        <v>43</v>
      </c>
      <c r="O379" s="86"/>
      <c r="P379" s="215">
        <f>O379*H379</f>
        <v>0</v>
      </c>
      <c r="Q379" s="215">
        <v>0.00115</v>
      </c>
      <c r="R379" s="215">
        <f>Q379*H379</f>
        <v>0.0057499999999999999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261</v>
      </c>
      <c r="AT379" s="217" t="s">
        <v>141</v>
      </c>
      <c r="AU379" s="217" t="s">
        <v>82</v>
      </c>
      <c r="AY379" s="19" t="s">
        <v>139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80</v>
      </c>
      <c r="BK379" s="218">
        <f>ROUND(I379*H379,2)</f>
        <v>0</v>
      </c>
      <c r="BL379" s="19" t="s">
        <v>261</v>
      </c>
      <c r="BM379" s="217" t="s">
        <v>554</v>
      </c>
    </row>
    <row r="380" s="2" customFormat="1">
      <c r="A380" s="40"/>
      <c r="B380" s="41"/>
      <c r="C380" s="42"/>
      <c r="D380" s="219" t="s">
        <v>148</v>
      </c>
      <c r="E380" s="42"/>
      <c r="F380" s="220" t="s">
        <v>555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148</v>
      </c>
      <c r="AU380" s="19" t="s">
        <v>82</v>
      </c>
    </row>
    <row r="381" s="2" customFormat="1">
      <c r="A381" s="40"/>
      <c r="B381" s="41"/>
      <c r="C381" s="42"/>
      <c r="D381" s="224" t="s">
        <v>150</v>
      </c>
      <c r="E381" s="42"/>
      <c r="F381" s="225" t="s">
        <v>556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150</v>
      </c>
      <c r="AU381" s="19" t="s">
        <v>82</v>
      </c>
    </row>
    <row r="382" s="2" customFormat="1" ht="37.8" customHeight="1">
      <c r="A382" s="40"/>
      <c r="B382" s="41"/>
      <c r="C382" s="206" t="s">
        <v>557</v>
      </c>
      <c r="D382" s="206" t="s">
        <v>141</v>
      </c>
      <c r="E382" s="207" t="s">
        <v>558</v>
      </c>
      <c r="F382" s="208" t="s">
        <v>559</v>
      </c>
      <c r="G382" s="209" t="s">
        <v>225</v>
      </c>
      <c r="H382" s="210">
        <v>40</v>
      </c>
      <c r="I382" s="211"/>
      <c r="J382" s="212">
        <f>ROUND(I382*H382,2)</f>
        <v>0</v>
      </c>
      <c r="K382" s="208" t="s">
        <v>145</v>
      </c>
      <c r="L382" s="46"/>
      <c r="M382" s="213" t="s">
        <v>19</v>
      </c>
      <c r="N382" s="214" t="s">
        <v>43</v>
      </c>
      <c r="O382" s="86"/>
      <c r="P382" s="215">
        <f>O382*H382</f>
        <v>0</v>
      </c>
      <c r="Q382" s="215">
        <v>0.00034000000000000002</v>
      </c>
      <c r="R382" s="215">
        <f>Q382*H382</f>
        <v>0.013600000000000001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261</v>
      </c>
      <c r="AT382" s="217" t="s">
        <v>141</v>
      </c>
      <c r="AU382" s="217" t="s">
        <v>82</v>
      </c>
      <c r="AY382" s="19" t="s">
        <v>139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80</v>
      </c>
      <c r="BK382" s="218">
        <f>ROUND(I382*H382,2)</f>
        <v>0</v>
      </c>
      <c r="BL382" s="19" t="s">
        <v>261</v>
      </c>
      <c r="BM382" s="217" t="s">
        <v>560</v>
      </c>
    </row>
    <row r="383" s="2" customFormat="1">
      <c r="A383" s="40"/>
      <c r="B383" s="41"/>
      <c r="C383" s="42"/>
      <c r="D383" s="219" t="s">
        <v>148</v>
      </c>
      <c r="E383" s="42"/>
      <c r="F383" s="220" t="s">
        <v>561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148</v>
      </c>
      <c r="AU383" s="19" t="s">
        <v>82</v>
      </c>
    </row>
    <row r="384" s="2" customFormat="1">
      <c r="A384" s="40"/>
      <c r="B384" s="41"/>
      <c r="C384" s="42"/>
      <c r="D384" s="224" t="s">
        <v>150</v>
      </c>
      <c r="E384" s="42"/>
      <c r="F384" s="225" t="s">
        <v>562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150</v>
      </c>
      <c r="AU384" s="19" t="s">
        <v>82</v>
      </c>
    </row>
    <row r="385" s="2" customFormat="1" ht="37.8" customHeight="1">
      <c r="A385" s="40"/>
      <c r="B385" s="41"/>
      <c r="C385" s="206" t="s">
        <v>563</v>
      </c>
      <c r="D385" s="206" t="s">
        <v>141</v>
      </c>
      <c r="E385" s="207" t="s">
        <v>564</v>
      </c>
      <c r="F385" s="208" t="s">
        <v>565</v>
      </c>
      <c r="G385" s="209" t="s">
        <v>225</v>
      </c>
      <c r="H385" s="210">
        <v>5</v>
      </c>
      <c r="I385" s="211"/>
      <c r="J385" s="212">
        <f>ROUND(I385*H385,2)</f>
        <v>0</v>
      </c>
      <c r="K385" s="208" t="s">
        <v>145</v>
      </c>
      <c r="L385" s="46"/>
      <c r="M385" s="213" t="s">
        <v>19</v>
      </c>
      <c r="N385" s="214" t="s">
        <v>43</v>
      </c>
      <c r="O385" s="86"/>
      <c r="P385" s="215">
        <f>O385*H385</f>
        <v>0</v>
      </c>
      <c r="Q385" s="215">
        <v>0.00010000000000000001</v>
      </c>
      <c r="R385" s="215">
        <f>Q385*H385</f>
        <v>0.00050000000000000001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261</v>
      </c>
      <c r="AT385" s="217" t="s">
        <v>141</v>
      </c>
      <c r="AU385" s="217" t="s">
        <v>82</v>
      </c>
      <c r="AY385" s="19" t="s">
        <v>139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80</v>
      </c>
      <c r="BK385" s="218">
        <f>ROUND(I385*H385,2)</f>
        <v>0</v>
      </c>
      <c r="BL385" s="19" t="s">
        <v>261</v>
      </c>
      <c r="BM385" s="217" t="s">
        <v>566</v>
      </c>
    </row>
    <row r="386" s="2" customFormat="1">
      <c r="A386" s="40"/>
      <c r="B386" s="41"/>
      <c r="C386" s="42"/>
      <c r="D386" s="219" t="s">
        <v>148</v>
      </c>
      <c r="E386" s="42"/>
      <c r="F386" s="220" t="s">
        <v>567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148</v>
      </c>
      <c r="AU386" s="19" t="s">
        <v>82</v>
      </c>
    </row>
    <row r="387" s="2" customFormat="1">
      <c r="A387" s="40"/>
      <c r="B387" s="41"/>
      <c r="C387" s="42"/>
      <c r="D387" s="224" t="s">
        <v>150</v>
      </c>
      <c r="E387" s="42"/>
      <c r="F387" s="225" t="s">
        <v>568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150</v>
      </c>
      <c r="AU387" s="19" t="s">
        <v>82</v>
      </c>
    </row>
    <row r="388" s="2" customFormat="1" ht="21.75" customHeight="1">
      <c r="A388" s="40"/>
      <c r="B388" s="41"/>
      <c r="C388" s="206" t="s">
        <v>569</v>
      </c>
      <c r="D388" s="206" t="s">
        <v>141</v>
      </c>
      <c r="E388" s="207" t="s">
        <v>570</v>
      </c>
      <c r="F388" s="208" t="s">
        <v>571</v>
      </c>
      <c r="G388" s="209" t="s">
        <v>225</v>
      </c>
      <c r="H388" s="210">
        <v>45</v>
      </c>
      <c r="I388" s="211"/>
      <c r="J388" s="212">
        <f>ROUND(I388*H388,2)</f>
        <v>0</v>
      </c>
      <c r="K388" s="208" t="s">
        <v>145</v>
      </c>
      <c r="L388" s="46"/>
      <c r="M388" s="213" t="s">
        <v>19</v>
      </c>
      <c r="N388" s="214" t="s">
        <v>43</v>
      </c>
      <c r="O388" s="86"/>
      <c r="P388" s="215">
        <f>O388*H388</f>
        <v>0</v>
      </c>
      <c r="Q388" s="215">
        <v>1.0000000000000001E-05</v>
      </c>
      <c r="R388" s="215">
        <f>Q388*H388</f>
        <v>0.00045000000000000004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261</v>
      </c>
      <c r="AT388" s="217" t="s">
        <v>141</v>
      </c>
      <c r="AU388" s="217" t="s">
        <v>82</v>
      </c>
      <c r="AY388" s="19" t="s">
        <v>139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80</v>
      </c>
      <c r="BK388" s="218">
        <f>ROUND(I388*H388,2)</f>
        <v>0</v>
      </c>
      <c r="BL388" s="19" t="s">
        <v>261</v>
      </c>
      <c r="BM388" s="217" t="s">
        <v>572</v>
      </c>
    </row>
    <row r="389" s="2" customFormat="1">
      <c r="A389" s="40"/>
      <c r="B389" s="41"/>
      <c r="C389" s="42"/>
      <c r="D389" s="219" t="s">
        <v>148</v>
      </c>
      <c r="E389" s="42"/>
      <c r="F389" s="220" t="s">
        <v>573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148</v>
      </c>
      <c r="AU389" s="19" t="s">
        <v>82</v>
      </c>
    </row>
    <row r="390" s="2" customFormat="1">
      <c r="A390" s="40"/>
      <c r="B390" s="41"/>
      <c r="C390" s="42"/>
      <c r="D390" s="224" t="s">
        <v>150</v>
      </c>
      <c r="E390" s="42"/>
      <c r="F390" s="225" t="s">
        <v>574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150</v>
      </c>
      <c r="AU390" s="19" t="s">
        <v>82</v>
      </c>
    </row>
    <row r="391" s="2" customFormat="1" ht="24.15" customHeight="1">
      <c r="A391" s="40"/>
      <c r="B391" s="41"/>
      <c r="C391" s="206" t="s">
        <v>575</v>
      </c>
      <c r="D391" s="206" t="s">
        <v>141</v>
      </c>
      <c r="E391" s="207" t="s">
        <v>576</v>
      </c>
      <c r="F391" s="208" t="s">
        <v>577</v>
      </c>
      <c r="G391" s="209" t="s">
        <v>170</v>
      </c>
      <c r="H391" s="210">
        <v>0.045999999999999999</v>
      </c>
      <c r="I391" s="211"/>
      <c r="J391" s="212">
        <f>ROUND(I391*H391,2)</f>
        <v>0</v>
      </c>
      <c r="K391" s="208" t="s">
        <v>145</v>
      </c>
      <c r="L391" s="46"/>
      <c r="M391" s="213" t="s">
        <v>19</v>
      </c>
      <c r="N391" s="214" t="s">
        <v>43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261</v>
      </c>
      <c r="AT391" s="217" t="s">
        <v>141</v>
      </c>
      <c r="AU391" s="217" t="s">
        <v>82</v>
      </c>
      <c r="AY391" s="19" t="s">
        <v>139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80</v>
      </c>
      <c r="BK391" s="218">
        <f>ROUND(I391*H391,2)</f>
        <v>0</v>
      </c>
      <c r="BL391" s="19" t="s">
        <v>261</v>
      </c>
      <c r="BM391" s="217" t="s">
        <v>578</v>
      </c>
    </row>
    <row r="392" s="2" customFormat="1">
      <c r="A392" s="40"/>
      <c r="B392" s="41"/>
      <c r="C392" s="42"/>
      <c r="D392" s="219" t="s">
        <v>148</v>
      </c>
      <c r="E392" s="42"/>
      <c r="F392" s="220" t="s">
        <v>579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148</v>
      </c>
      <c r="AU392" s="19" t="s">
        <v>82</v>
      </c>
    </row>
    <row r="393" s="2" customFormat="1">
      <c r="A393" s="40"/>
      <c r="B393" s="41"/>
      <c r="C393" s="42"/>
      <c r="D393" s="224" t="s">
        <v>150</v>
      </c>
      <c r="E393" s="42"/>
      <c r="F393" s="225" t="s">
        <v>580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150</v>
      </c>
      <c r="AU393" s="19" t="s">
        <v>82</v>
      </c>
    </row>
    <row r="394" s="12" customFormat="1" ht="22.8" customHeight="1">
      <c r="A394" s="12"/>
      <c r="B394" s="190"/>
      <c r="C394" s="191"/>
      <c r="D394" s="192" t="s">
        <v>71</v>
      </c>
      <c r="E394" s="204" t="s">
        <v>581</v>
      </c>
      <c r="F394" s="204" t="s">
        <v>582</v>
      </c>
      <c r="G394" s="191"/>
      <c r="H394" s="191"/>
      <c r="I394" s="194"/>
      <c r="J394" s="205">
        <f>BK394</f>
        <v>0</v>
      </c>
      <c r="K394" s="191"/>
      <c r="L394" s="196"/>
      <c r="M394" s="197"/>
      <c r="N394" s="198"/>
      <c r="O394" s="198"/>
      <c r="P394" s="199">
        <f>SUM(P395:P419)</f>
        <v>0</v>
      </c>
      <c r="Q394" s="198"/>
      <c r="R394" s="199">
        <f>SUM(R395:R419)</f>
        <v>0.097489999999999993</v>
      </c>
      <c r="S394" s="198"/>
      <c r="T394" s="200">
        <f>SUM(T395:T419)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1" t="s">
        <v>82</v>
      </c>
      <c r="AT394" s="202" t="s">
        <v>71</v>
      </c>
      <c r="AU394" s="202" t="s">
        <v>80</v>
      </c>
      <c r="AY394" s="201" t="s">
        <v>139</v>
      </c>
      <c r="BK394" s="203">
        <f>SUM(BK395:BK419)</f>
        <v>0</v>
      </c>
    </row>
    <row r="395" s="2" customFormat="1" ht="24.15" customHeight="1">
      <c r="A395" s="40"/>
      <c r="B395" s="41"/>
      <c r="C395" s="206" t="s">
        <v>583</v>
      </c>
      <c r="D395" s="206" t="s">
        <v>141</v>
      </c>
      <c r="E395" s="207" t="s">
        <v>584</v>
      </c>
      <c r="F395" s="208" t="s">
        <v>585</v>
      </c>
      <c r="G395" s="209" t="s">
        <v>541</v>
      </c>
      <c r="H395" s="210">
        <v>1</v>
      </c>
      <c r="I395" s="211"/>
      <c r="J395" s="212">
        <f>ROUND(I395*H395,2)</f>
        <v>0</v>
      </c>
      <c r="K395" s="208" t="s">
        <v>145</v>
      </c>
      <c r="L395" s="46"/>
      <c r="M395" s="213" t="s">
        <v>19</v>
      </c>
      <c r="N395" s="214" t="s">
        <v>43</v>
      </c>
      <c r="O395" s="86"/>
      <c r="P395" s="215">
        <f>O395*H395</f>
        <v>0</v>
      </c>
      <c r="Q395" s="215">
        <v>0.02273</v>
      </c>
      <c r="R395" s="215">
        <f>Q395*H395</f>
        <v>0.02273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261</v>
      </c>
      <c r="AT395" s="217" t="s">
        <v>141</v>
      </c>
      <c r="AU395" s="217" t="s">
        <v>82</v>
      </c>
      <c r="AY395" s="19" t="s">
        <v>139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80</v>
      </c>
      <c r="BK395" s="218">
        <f>ROUND(I395*H395,2)</f>
        <v>0</v>
      </c>
      <c r="BL395" s="19" t="s">
        <v>261</v>
      </c>
      <c r="BM395" s="217" t="s">
        <v>586</v>
      </c>
    </row>
    <row r="396" s="2" customFormat="1">
      <c r="A396" s="40"/>
      <c r="B396" s="41"/>
      <c r="C396" s="42"/>
      <c r="D396" s="219" t="s">
        <v>148</v>
      </c>
      <c r="E396" s="42"/>
      <c r="F396" s="220" t="s">
        <v>587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148</v>
      </c>
      <c r="AU396" s="19" t="s">
        <v>82</v>
      </c>
    </row>
    <row r="397" s="2" customFormat="1">
      <c r="A397" s="40"/>
      <c r="B397" s="41"/>
      <c r="C397" s="42"/>
      <c r="D397" s="224" t="s">
        <v>150</v>
      </c>
      <c r="E397" s="42"/>
      <c r="F397" s="225" t="s">
        <v>588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150</v>
      </c>
      <c r="AU397" s="19" t="s">
        <v>82</v>
      </c>
    </row>
    <row r="398" s="2" customFormat="1" ht="33" customHeight="1">
      <c r="A398" s="40"/>
      <c r="B398" s="41"/>
      <c r="C398" s="206" t="s">
        <v>589</v>
      </c>
      <c r="D398" s="206" t="s">
        <v>141</v>
      </c>
      <c r="E398" s="207" t="s">
        <v>590</v>
      </c>
      <c r="F398" s="208" t="s">
        <v>591</v>
      </c>
      <c r="G398" s="209" t="s">
        <v>541</v>
      </c>
      <c r="H398" s="210">
        <v>4</v>
      </c>
      <c r="I398" s="211"/>
      <c r="J398" s="212">
        <f>ROUND(I398*H398,2)</f>
        <v>0</v>
      </c>
      <c r="K398" s="208" t="s">
        <v>145</v>
      </c>
      <c r="L398" s="46"/>
      <c r="M398" s="213" t="s">
        <v>19</v>
      </c>
      <c r="N398" s="214" t="s">
        <v>43</v>
      </c>
      <c r="O398" s="86"/>
      <c r="P398" s="215">
        <f>O398*H398</f>
        <v>0</v>
      </c>
      <c r="Q398" s="215">
        <v>0.0050600000000000003</v>
      </c>
      <c r="R398" s="215">
        <f>Q398*H398</f>
        <v>0.020240000000000001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261</v>
      </c>
      <c r="AT398" s="217" t="s">
        <v>141</v>
      </c>
      <c r="AU398" s="217" t="s">
        <v>82</v>
      </c>
      <c r="AY398" s="19" t="s">
        <v>139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80</v>
      </c>
      <c r="BK398" s="218">
        <f>ROUND(I398*H398,2)</f>
        <v>0</v>
      </c>
      <c r="BL398" s="19" t="s">
        <v>261</v>
      </c>
      <c r="BM398" s="217" t="s">
        <v>592</v>
      </c>
    </row>
    <row r="399" s="2" customFormat="1">
      <c r="A399" s="40"/>
      <c r="B399" s="41"/>
      <c r="C399" s="42"/>
      <c r="D399" s="219" t="s">
        <v>148</v>
      </c>
      <c r="E399" s="42"/>
      <c r="F399" s="220" t="s">
        <v>593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148</v>
      </c>
      <c r="AU399" s="19" t="s">
        <v>82</v>
      </c>
    </row>
    <row r="400" s="2" customFormat="1">
      <c r="A400" s="40"/>
      <c r="B400" s="41"/>
      <c r="C400" s="42"/>
      <c r="D400" s="224" t="s">
        <v>150</v>
      </c>
      <c r="E400" s="42"/>
      <c r="F400" s="225" t="s">
        <v>594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150</v>
      </c>
      <c r="AU400" s="19" t="s">
        <v>82</v>
      </c>
    </row>
    <row r="401" s="2" customFormat="1" ht="24.15" customHeight="1">
      <c r="A401" s="40"/>
      <c r="B401" s="41"/>
      <c r="C401" s="206" t="s">
        <v>595</v>
      </c>
      <c r="D401" s="206" t="s">
        <v>141</v>
      </c>
      <c r="E401" s="207" t="s">
        <v>596</v>
      </c>
      <c r="F401" s="208" t="s">
        <v>597</v>
      </c>
      <c r="G401" s="209" t="s">
        <v>541</v>
      </c>
      <c r="H401" s="210">
        <v>4</v>
      </c>
      <c r="I401" s="211"/>
      <c r="J401" s="212">
        <f>ROUND(I401*H401,2)</f>
        <v>0</v>
      </c>
      <c r="K401" s="208" t="s">
        <v>145</v>
      </c>
      <c r="L401" s="46"/>
      <c r="M401" s="213" t="s">
        <v>19</v>
      </c>
      <c r="N401" s="214" t="s">
        <v>43</v>
      </c>
      <c r="O401" s="86"/>
      <c r="P401" s="215">
        <f>O401*H401</f>
        <v>0</v>
      </c>
      <c r="Q401" s="215">
        <v>0.010659999999999999</v>
      </c>
      <c r="R401" s="215">
        <f>Q401*H401</f>
        <v>0.042639999999999997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261</v>
      </c>
      <c r="AT401" s="217" t="s">
        <v>141</v>
      </c>
      <c r="AU401" s="217" t="s">
        <v>82</v>
      </c>
      <c r="AY401" s="19" t="s">
        <v>139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80</v>
      </c>
      <c r="BK401" s="218">
        <f>ROUND(I401*H401,2)</f>
        <v>0</v>
      </c>
      <c r="BL401" s="19" t="s">
        <v>261</v>
      </c>
      <c r="BM401" s="217" t="s">
        <v>598</v>
      </c>
    </row>
    <row r="402" s="2" customFormat="1">
      <c r="A402" s="40"/>
      <c r="B402" s="41"/>
      <c r="C402" s="42"/>
      <c r="D402" s="219" t="s">
        <v>148</v>
      </c>
      <c r="E402" s="42"/>
      <c r="F402" s="220" t="s">
        <v>599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148</v>
      </c>
      <c r="AU402" s="19" t="s">
        <v>82</v>
      </c>
    </row>
    <row r="403" s="2" customFormat="1">
      <c r="A403" s="40"/>
      <c r="B403" s="41"/>
      <c r="C403" s="42"/>
      <c r="D403" s="224" t="s">
        <v>150</v>
      </c>
      <c r="E403" s="42"/>
      <c r="F403" s="225" t="s">
        <v>600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150</v>
      </c>
      <c r="AU403" s="19" t="s">
        <v>82</v>
      </c>
    </row>
    <row r="404" s="2" customFormat="1" ht="21.75" customHeight="1">
      <c r="A404" s="40"/>
      <c r="B404" s="41"/>
      <c r="C404" s="206" t="s">
        <v>601</v>
      </c>
      <c r="D404" s="206" t="s">
        <v>141</v>
      </c>
      <c r="E404" s="207" t="s">
        <v>602</v>
      </c>
      <c r="F404" s="208" t="s">
        <v>603</v>
      </c>
      <c r="G404" s="209" t="s">
        <v>541</v>
      </c>
      <c r="H404" s="210">
        <v>8</v>
      </c>
      <c r="I404" s="211"/>
      <c r="J404" s="212">
        <f>ROUND(I404*H404,2)</f>
        <v>0</v>
      </c>
      <c r="K404" s="208" t="s">
        <v>145</v>
      </c>
      <c r="L404" s="46"/>
      <c r="M404" s="213" t="s">
        <v>19</v>
      </c>
      <c r="N404" s="214" t="s">
        <v>43</v>
      </c>
      <c r="O404" s="86"/>
      <c r="P404" s="215">
        <f>O404*H404</f>
        <v>0</v>
      </c>
      <c r="Q404" s="215">
        <v>9.0000000000000006E-05</v>
      </c>
      <c r="R404" s="215">
        <f>Q404*H404</f>
        <v>0.00072000000000000005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261</v>
      </c>
      <c r="AT404" s="217" t="s">
        <v>141</v>
      </c>
      <c r="AU404" s="217" t="s">
        <v>82</v>
      </c>
      <c r="AY404" s="19" t="s">
        <v>139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80</v>
      </c>
      <c r="BK404" s="218">
        <f>ROUND(I404*H404,2)</f>
        <v>0</v>
      </c>
      <c r="BL404" s="19" t="s">
        <v>261</v>
      </c>
      <c r="BM404" s="217" t="s">
        <v>604</v>
      </c>
    </row>
    <row r="405" s="2" customFormat="1">
      <c r="A405" s="40"/>
      <c r="B405" s="41"/>
      <c r="C405" s="42"/>
      <c r="D405" s="219" t="s">
        <v>148</v>
      </c>
      <c r="E405" s="42"/>
      <c r="F405" s="220" t="s">
        <v>605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148</v>
      </c>
      <c r="AU405" s="19" t="s">
        <v>82</v>
      </c>
    </row>
    <row r="406" s="2" customFormat="1">
      <c r="A406" s="40"/>
      <c r="B406" s="41"/>
      <c r="C406" s="42"/>
      <c r="D406" s="224" t="s">
        <v>150</v>
      </c>
      <c r="E406" s="42"/>
      <c r="F406" s="225" t="s">
        <v>606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150</v>
      </c>
      <c r="AU406" s="19" t="s">
        <v>82</v>
      </c>
    </row>
    <row r="407" s="2" customFormat="1" ht="16.5" customHeight="1">
      <c r="A407" s="40"/>
      <c r="B407" s="41"/>
      <c r="C407" s="247" t="s">
        <v>607</v>
      </c>
      <c r="D407" s="247" t="s">
        <v>190</v>
      </c>
      <c r="E407" s="248" t="s">
        <v>608</v>
      </c>
      <c r="F407" s="249" t="s">
        <v>609</v>
      </c>
      <c r="G407" s="250" t="s">
        <v>199</v>
      </c>
      <c r="H407" s="251">
        <v>8</v>
      </c>
      <c r="I407" s="252"/>
      <c r="J407" s="253">
        <f>ROUND(I407*H407,2)</f>
        <v>0</v>
      </c>
      <c r="K407" s="249" t="s">
        <v>145</v>
      </c>
      <c r="L407" s="254"/>
      <c r="M407" s="255" t="s">
        <v>19</v>
      </c>
      <c r="N407" s="256" t="s">
        <v>43</v>
      </c>
      <c r="O407" s="86"/>
      <c r="P407" s="215">
        <f>O407*H407</f>
        <v>0</v>
      </c>
      <c r="Q407" s="215">
        <v>0.00014999999999999999</v>
      </c>
      <c r="R407" s="215">
        <f>Q407*H407</f>
        <v>0.0011999999999999999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373</v>
      </c>
      <c r="AT407" s="217" t="s">
        <v>190</v>
      </c>
      <c r="AU407" s="217" t="s">
        <v>82</v>
      </c>
      <c r="AY407" s="19" t="s">
        <v>139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80</v>
      </c>
      <c r="BK407" s="218">
        <f>ROUND(I407*H407,2)</f>
        <v>0</v>
      </c>
      <c r="BL407" s="19" t="s">
        <v>261</v>
      </c>
      <c r="BM407" s="217" t="s">
        <v>610</v>
      </c>
    </row>
    <row r="408" s="2" customFormat="1">
      <c r="A408" s="40"/>
      <c r="B408" s="41"/>
      <c r="C408" s="42"/>
      <c r="D408" s="219" t="s">
        <v>148</v>
      </c>
      <c r="E408" s="42"/>
      <c r="F408" s="220" t="s">
        <v>609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148</v>
      </c>
      <c r="AU408" s="19" t="s">
        <v>82</v>
      </c>
    </row>
    <row r="409" s="2" customFormat="1" ht="24.15" customHeight="1">
      <c r="A409" s="40"/>
      <c r="B409" s="41"/>
      <c r="C409" s="247" t="s">
        <v>611</v>
      </c>
      <c r="D409" s="247" t="s">
        <v>190</v>
      </c>
      <c r="E409" s="248" t="s">
        <v>612</v>
      </c>
      <c r="F409" s="249" t="s">
        <v>613</v>
      </c>
      <c r="G409" s="250" t="s">
        <v>225</v>
      </c>
      <c r="H409" s="251">
        <v>8</v>
      </c>
      <c r="I409" s="252"/>
      <c r="J409" s="253">
        <f>ROUND(I409*H409,2)</f>
        <v>0</v>
      </c>
      <c r="K409" s="249" t="s">
        <v>145</v>
      </c>
      <c r="L409" s="254"/>
      <c r="M409" s="255" t="s">
        <v>19</v>
      </c>
      <c r="N409" s="256" t="s">
        <v>43</v>
      </c>
      <c r="O409" s="86"/>
      <c r="P409" s="215">
        <f>O409*H409</f>
        <v>0</v>
      </c>
      <c r="Q409" s="215">
        <v>0.00012</v>
      </c>
      <c r="R409" s="215">
        <f>Q409*H409</f>
        <v>0.00096000000000000002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373</v>
      </c>
      <c r="AT409" s="217" t="s">
        <v>190</v>
      </c>
      <c r="AU409" s="217" t="s">
        <v>82</v>
      </c>
      <c r="AY409" s="19" t="s">
        <v>139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80</v>
      </c>
      <c r="BK409" s="218">
        <f>ROUND(I409*H409,2)</f>
        <v>0</v>
      </c>
      <c r="BL409" s="19" t="s">
        <v>261</v>
      </c>
      <c r="BM409" s="217" t="s">
        <v>614</v>
      </c>
    </row>
    <row r="410" s="2" customFormat="1">
      <c r="A410" s="40"/>
      <c r="B410" s="41"/>
      <c r="C410" s="42"/>
      <c r="D410" s="219" t="s">
        <v>148</v>
      </c>
      <c r="E410" s="42"/>
      <c r="F410" s="220" t="s">
        <v>613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148</v>
      </c>
      <c r="AU410" s="19" t="s">
        <v>82</v>
      </c>
    </row>
    <row r="411" s="2" customFormat="1" ht="24.15" customHeight="1">
      <c r="A411" s="40"/>
      <c r="B411" s="41"/>
      <c r="C411" s="206" t="s">
        <v>615</v>
      </c>
      <c r="D411" s="206" t="s">
        <v>141</v>
      </c>
      <c r="E411" s="207" t="s">
        <v>616</v>
      </c>
      <c r="F411" s="208" t="s">
        <v>617</v>
      </c>
      <c r="G411" s="209" t="s">
        <v>541</v>
      </c>
      <c r="H411" s="210">
        <v>4</v>
      </c>
      <c r="I411" s="211"/>
      <c r="J411" s="212">
        <f>ROUND(I411*H411,2)</f>
        <v>0</v>
      </c>
      <c r="K411" s="208" t="s">
        <v>145</v>
      </c>
      <c r="L411" s="46"/>
      <c r="M411" s="213" t="s">
        <v>19</v>
      </c>
      <c r="N411" s="214" t="s">
        <v>43</v>
      </c>
      <c r="O411" s="86"/>
      <c r="P411" s="215">
        <f>O411*H411</f>
        <v>0</v>
      </c>
      <c r="Q411" s="215">
        <v>0.0018</v>
      </c>
      <c r="R411" s="215">
        <f>Q411*H411</f>
        <v>0.0071999999999999998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261</v>
      </c>
      <c r="AT411" s="217" t="s">
        <v>141</v>
      </c>
      <c r="AU411" s="217" t="s">
        <v>82</v>
      </c>
      <c r="AY411" s="19" t="s">
        <v>139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80</v>
      </c>
      <c r="BK411" s="218">
        <f>ROUND(I411*H411,2)</f>
        <v>0</v>
      </c>
      <c r="BL411" s="19" t="s">
        <v>261</v>
      </c>
      <c r="BM411" s="217" t="s">
        <v>618</v>
      </c>
    </row>
    <row r="412" s="2" customFormat="1">
      <c r="A412" s="40"/>
      <c r="B412" s="41"/>
      <c r="C412" s="42"/>
      <c r="D412" s="219" t="s">
        <v>148</v>
      </c>
      <c r="E412" s="42"/>
      <c r="F412" s="220" t="s">
        <v>619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148</v>
      </c>
      <c r="AU412" s="19" t="s">
        <v>82</v>
      </c>
    </row>
    <row r="413" s="2" customFormat="1">
      <c r="A413" s="40"/>
      <c r="B413" s="41"/>
      <c r="C413" s="42"/>
      <c r="D413" s="224" t="s">
        <v>150</v>
      </c>
      <c r="E413" s="42"/>
      <c r="F413" s="225" t="s">
        <v>620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150</v>
      </c>
      <c r="AU413" s="19" t="s">
        <v>82</v>
      </c>
    </row>
    <row r="414" s="2" customFormat="1" ht="21.75" customHeight="1">
      <c r="A414" s="40"/>
      <c r="B414" s="41"/>
      <c r="C414" s="206" t="s">
        <v>621</v>
      </c>
      <c r="D414" s="206" t="s">
        <v>141</v>
      </c>
      <c r="E414" s="207" t="s">
        <v>622</v>
      </c>
      <c r="F414" s="208" t="s">
        <v>623</v>
      </c>
      <c r="G414" s="209" t="s">
        <v>541</v>
      </c>
      <c r="H414" s="210">
        <v>1</v>
      </c>
      <c r="I414" s="211"/>
      <c r="J414" s="212">
        <f>ROUND(I414*H414,2)</f>
        <v>0</v>
      </c>
      <c r="K414" s="208" t="s">
        <v>145</v>
      </c>
      <c r="L414" s="46"/>
      <c r="M414" s="213" t="s">
        <v>19</v>
      </c>
      <c r="N414" s="214" t="s">
        <v>43</v>
      </c>
      <c r="O414" s="86"/>
      <c r="P414" s="215">
        <f>O414*H414</f>
        <v>0</v>
      </c>
      <c r="Q414" s="215">
        <v>0.0018</v>
      </c>
      <c r="R414" s="215">
        <f>Q414*H414</f>
        <v>0.0018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261</v>
      </c>
      <c r="AT414" s="217" t="s">
        <v>141</v>
      </c>
      <c r="AU414" s="217" t="s">
        <v>82</v>
      </c>
      <c r="AY414" s="19" t="s">
        <v>139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80</v>
      </c>
      <c r="BK414" s="218">
        <f>ROUND(I414*H414,2)</f>
        <v>0</v>
      </c>
      <c r="BL414" s="19" t="s">
        <v>261</v>
      </c>
      <c r="BM414" s="217" t="s">
        <v>624</v>
      </c>
    </row>
    <row r="415" s="2" customFormat="1">
      <c r="A415" s="40"/>
      <c r="B415" s="41"/>
      <c r="C415" s="42"/>
      <c r="D415" s="219" t="s">
        <v>148</v>
      </c>
      <c r="E415" s="42"/>
      <c r="F415" s="220" t="s">
        <v>625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148</v>
      </c>
      <c r="AU415" s="19" t="s">
        <v>82</v>
      </c>
    </row>
    <row r="416" s="2" customFormat="1">
      <c r="A416" s="40"/>
      <c r="B416" s="41"/>
      <c r="C416" s="42"/>
      <c r="D416" s="224" t="s">
        <v>150</v>
      </c>
      <c r="E416" s="42"/>
      <c r="F416" s="225" t="s">
        <v>626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150</v>
      </c>
      <c r="AU416" s="19" t="s">
        <v>82</v>
      </c>
    </row>
    <row r="417" s="2" customFormat="1" ht="24.15" customHeight="1">
      <c r="A417" s="40"/>
      <c r="B417" s="41"/>
      <c r="C417" s="206" t="s">
        <v>627</v>
      </c>
      <c r="D417" s="206" t="s">
        <v>141</v>
      </c>
      <c r="E417" s="207" t="s">
        <v>628</v>
      </c>
      <c r="F417" s="208" t="s">
        <v>629</v>
      </c>
      <c r="G417" s="209" t="s">
        <v>170</v>
      </c>
      <c r="H417" s="210">
        <v>0.096000000000000002</v>
      </c>
      <c r="I417" s="211"/>
      <c r="J417" s="212">
        <f>ROUND(I417*H417,2)</f>
        <v>0</v>
      </c>
      <c r="K417" s="208" t="s">
        <v>145</v>
      </c>
      <c r="L417" s="46"/>
      <c r="M417" s="213" t="s">
        <v>19</v>
      </c>
      <c r="N417" s="214" t="s">
        <v>43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261</v>
      </c>
      <c r="AT417" s="217" t="s">
        <v>141</v>
      </c>
      <c r="AU417" s="217" t="s">
        <v>82</v>
      </c>
      <c r="AY417" s="19" t="s">
        <v>139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80</v>
      </c>
      <c r="BK417" s="218">
        <f>ROUND(I417*H417,2)</f>
        <v>0</v>
      </c>
      <c r="BL417" s="19" t="s">
        <v>261</v>
      </c>
      <c r="BM417" s="217" t="s">
        <v>630</v>
      </c>
    </row>
    <row r="418" s="2" customFormat="1">
      <c r="A418" s="40"/>
      <c r="B418" s="41"/>
      <c r="C418" s="42"/>
      <c r="D418" s="219" t="s">
        <v>148</v>
      </c>
      <c r="E418" s="42"/>
      <c r="F418" s="220" t="s">
        <v>631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148</v>
      </c>
      <c r="AU418" s="19" t="s">
        <v>82</v>
      </c>
    </row>
    <row r="419" s="2" customFormat="1">
      <c r="A419" s="40"/>
      <c r="B419" s="41"/>
      <c r="C419" s="42"/>
      <c r="D419" s="224" t="s">
        <v>150</v>
      </c>
      <c r="E419" s="42"/>
      <c r="F419" s="225" t="s">
        <v>632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150</v>
      </c>
      <c r="AU419" s="19" t="s">
        <v>82</v>
      </c>
    </row>
    <row r="420" s="12" customFormat="1" ht="22.8" customHeight="1">
      <c r="A420" s="12"/>
      <c r="B420" s="190"/>
      <c r="C420" s="191"/>
      <c r="D420" s="192" t="s">
        <v>71</v>
      </c>
      <c r="E420" s="204" t="s">
        <v>633</v>
      </c>
      <c r="F420" s="204" t="s">
        <v>634</v>
      </c>
      <c r="G420" s="191"/>
      <c r="H420" s="191"/>
      <c r="I420" s="194"/>
      <c r="J420" s="205">
        <f>BK420</f>
        <v>0</v>
      </c>
      <c r="K420" s="191"/>
      <c r="L420" s="196"/>
      <c r="M420" s="197"/>
      <c r="N420" s="198"/>
      <c r="O420" s="198"/>
      <c r="P420" s="199">
        <f>SUM(P421:P438)</f>
        <v>0</v>
      </c>
      <c r="Q420" s="198"/>
      <c r="R420" s="199">
        <f>SUM(R421:R438)</f>
        <v>0.092800000000000007</v>
      </c>
      <c r="S420" s="198"/>
      <c r="T420" s="200">
        <f>SUM(T421:T438)</f>
        <v>0.050000000000000003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1" t="s">
        <v>82</v>
      </c>
      <c r="AT420" s="202" t="s">
        <v>71</v>
      </c>
      <c r="AU420" s="202" t="s">
        <v>80</v>
      </c>
      <c r="AY420" s="201" t="s">
        <v>139</v>
      </c>
      <c r="BK420" s="203">
        <f>SUM(BK421:BK438)</f>
        <v>0</v>
      </c>
    </row>
    <row r="421" s="2" customFormat="1" ht="21.75" customHeight="1">
      <c r="A421" s="40"/>
      <c r="B421" s="41"/>
      <c r="C421" s="206" t="s">
        <v>635</v>
      </c>
      <c r="D421" s="206" t="s">
        <v>141</v>
      </c>
      <c r="E421" s="207" t="s">
        <v>636</v>
      </c>
      <c r="F421" s="208" t="s">
        <v>637</v>
      </c>
      <c r="G421" s="209" t="s">
        <v>225</v>
      </c>
      <c r="H421" s="210">
        <v>50</v>
      </c>
      <c r="I421" s="211"/>
      <c r="J421" s="212">
        <f>ROUND(I421*H421,2)</f>
        <v>0</v>
      </c>
      <c r="K421" s="208" t="s">
        <v>145</v>
      </c>
      <c r="L421" s="46"/>
      <c r="M421" s="213" t="s">
        <v>19</v>
      </c>
      <c r="N421" s="214" t="s">
        <v>43</v>
      </c>
      <c r="O421" s="86"/>
      <c r="P421" s="215">
        <f>O421*H421</f>
        <v>0</v>
      </c>
      <c r="Q421" s="215">
        <v>2.0000000000000002E-05</v>
      </c>
      <c r="R421" s="215">
        <f>Q421*H421</f>
        <v>0.001</v>
      </c>
      <c r="S421" s="215">
        <v>0.001</v>
      </c>
      <c r="T421" s="216">
        <f>S421*H421</f>
        <v>0.050000000000000003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261</v>
      </c>
      <c r="AT421" s="217" t="s">
        <v>141</v>
      </c>
      <c r="AU421" s="217" t="s">
        <v>82</v>
      </c>
      <c r="AY421" s="19" t="s">
        <v>139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80</v>
      </c>
      <c r="BK421" s="218">
        <f>ROUND(I421*H421,2)</f>
        <v>0</v>
      </c>
      <c r="BL421" s="19" t="s">
        <v>261</v>
      </c>
      <c r="BM421" s="217" t="s">
        <v>638</v>
      </c>
    </row>
    <row r="422" s="2" customFormat="1">
      <c r="A422" s="40"/>
      <c r="B422" s="41"/>
      <c r="C422" s="42"/>
      <c r="D422" s="219" t="s">
        <v>148</v>
      </c>
      <c r="E422" s="42"/>
      <c r="F422" s="220" t="s">
        <v>639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148</v>
      </c>
      <c r="AU422" s="19" t="s">
        <v>82</v>
      </c>
    </row>
    <row r="423" s="2" customFormat="1">
      <c r="A423" s="40"/>
      <c r="B423" s="41"/>
      <c r="C423" s="42"/>
      <c r="D423" s="224" t="s">
        <v>150</v>
      </c>
      <c r="E423" s="42"/>
      <c r="F423" s="225" t="s">
        <v>640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150</v>
      </c>
      <c r="AU423" s="19" t="s">
        <v>82</v>
      </c>
    </row>
    <row r="424" s="2" customFormat="1" ht="24.15" customHeight="1">
      <c r="A424" s="40"/>
      <c r="B424" s="41"/>
      <c r="C424" s="206" t="s">
        <v>641</v>
      </c>
      <c r="D424" s="206" t="s">
        <v>141</v>
      </c>
      <c r="E424" s="207" t="s">
        <v>642</v>
      </c>
      <c r="F424" s="208" t="s">
        <v>643</v>
      </c>
      <c r="G424" s="209" t="s">
        <v>225</v>
      </c>
      <c r="H424" s="210">
        <v>10</v>
      </c>
      <c r="I424" s="211"/>
      <c r="J424" s="212">
        <f>ROUND(I424*H424,2)</f>
        <v>0</v>
      </c>
      <c r="K424" s="208" t="s">
        <v>145</v>
      </c>
      <c r="L424" s="46"/>
      <c r="M424" s="213" t="s">
        <v>19</v>
      </c>
      <c r="N424" s="214" t="s">
        <v>43</v>
      </c>
      <c r="O424" s="86"/>
      <c r="P424" s="215">
        <f>O424*H424</f>
        <v>0</v>
      </c>
      <c r="Q424" s="215">
        <v>0.00148</v>
      </c>
      <c r="R424" s="215">
        <f>Q424*H424</f>
        <v>0.014800000000000001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261</v>
      </c>
      <c r="AT424" s="217" t="s">
        <v>141</v>
      </c>
      <c r="AU424" s="217" t="s">
        <v>82</v>
      </c>
      <c r="AY424" s="19" t="s">
        <v>139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80</v>
      </c>
      <c r="BK424" s="218">
        <f>ROUND(I424*H424,2)</f>
        <v>0</v>
      </c>
      <c r="BL424" s="19" t="s">
        <v>261</v>
      </c>
      <c r="BM424" s="217" t="s">
        <v>644</v>
      </c>
    </row>
    <row r="425" s="2" customFormat="1">
      <c r="A425" s="40"/>
      <c r="B425" s="41"/>
      <c r="C425" s="42"/>
      <c r="D425" s="219" t="s">
        <v>148</v>
      </c>
      <c r="E425" s="42"/>
      <c r="F425" s="220" t="s">
        <v>645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148</v>
      </c>
      <c r="AU425" s="19" t="s">
        <v>82</v>
      </c>
    </row>
    <row r="426" s="2" customFormat="1">
      <c r="A426" s="40"/>
      <c r="B426" s="41"/>
      <c r="C426" s="42"/>
      <c r="D426" s="224" t="s">
        <v>150</v>
      </c>
      <c r="E426" s="42"/>
      <c r="F426" s="225" t="s">
        <v>646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150</v>
      </c>
      <c r="AU426" s="19" t="s">
        <v>82</v>
      </c>
    </row>
    <row r="427" s="2" customFormat="1" ht="24.15" customHeight="1">
      <c r="A427" s="40"/>
      <c r="B427" s="41"/>
      <c r="C427" s="206" t="s">
        <v>647</v>
      </c>
      <c r="D427" s="206" t="s">
        <v>141</v>
      </c>
      <c r="E427" s="207" t="s">
        <v>648</v>
      </c>
      <c r="F427" s="208" t="s">
        <v>649</v>
      </c>
      <c r="G427" s="209" t="s">
        <v>225</v>
      </c>
      <c r="H427" s="210">
        <v>40</v>
      </c>
      <c r="I427" s="211"/>
      <c r="J427" s="212">
        <f>ROUND(I427*H427,2)</f>
        <v>0</v>
      </c>
      <c r="K427" s="208" t="s">
        <v>145</v>
      </c>
      <c r="L427" s="46"/>
      <c r="M427" s="213" t="s">
        <v>19</v>
      </c>
      <c r="N427" s="214" t="s">
        <v>43</v>
      </c>
      <c r="O427" s="86"/>
      <c r="P427" s="215">
        <f>O427*H427</f>
        <v>0</v>
      </c>
      <c r="Q427" s="215">
        <v>0.00189</v>
      </c>
      <c r="R427" s="215">
        <f>Q427*H427</f>
        <v>0.075600000000000001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261</v>
      </c>
      <c r="AT427" s="217" t="s">
        <v>141</v>
      </c>
      <c r="AU427" s="217" t="s">
        <v>82</v>
      </c>
      <c r="AY427" s="19" t="s">
        <v>139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80</v>
      </c>
      <c r="BK427" s="218">
        <f>ROUND(I427*H427,2)</f>
        <v>0</v>
      </c>
      <c r="BL427" s="19" t="s">
        <v>261</v>
      </c>
      <c r="BM427" s="217" t="s">
        <v>650</v>
      </c>
    </row>
    <row r="428" s="2" customFormat="1">
      <c r="A428" s="40"/>
      <c r="B428" s="41"/>
      <c r="C428" s="42"/>
      <c r="D428" s="219" t="s">
        <v>148</v>
      </c>
      <c r="E428" s="42"/>
      <c r="F428" s="220" t="s">
        <v>651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148</v>
      </c>
      <c r="AU428" s="19" t="s">
        <v>82</v>
      </c>
    </row>
    <row r="429" s="2" customFormat="1">
      <c r="A429" s="40"/>
      <c r="B429" s="41"/>
      <c r="C429" s="42"/>
      <c r="D429" s="224" t="s">
        <v>150</v>
      </c>
      <c r="E429" s="42"/>
      <c r="F429" s="225" t="s">
        <v>652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150</v>
      </c>
      <c r="AU429" s="19" t="s">
        <v>82</v>
      </c>
    </row>
    <row r="430" s="2" customFormat="1" ht="21.75" customHeight="1">
      <c r="A430" s="40"/>
      <c r="B430" s="41"/>
      <c r="C430" s="206" t="s">
        <v>653</v>
      </c>
      <c r="D430" s="206" t="s">
        <v>141</v>
      </c>
      <c r="E430" s="207" t="s">
        <v>654</v>
      </c>
      <c r="F430" s="208" t="s">
        <v>655</v>
      </c>
      <c r="G430" s="209" t="s">
        <v>225</v>
      </c>
      <c r="H430" s="210">
        <v>50</v>
      </c>
      <c r="I430" s="211"/>
      <c r="J430" s="212">
        <f>ROUND(I430*H430,2)</f>
        <v>0</v>
      </c>
      <c r="K430" s="208" t="s">
        <v>145</v>
      </c>
      <c r="L430" s="46"/>
      <c r="M430" s="213" t="s">
        <v>19</v>
      </c>
      <c r="N430" s="214" t="s">
        <v>43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261</v>
      </c>
      <c r="AT430" s="217" t="s">
        <v>141</v>
      </c>
      <c r="AU430" s="217" t="s">
        <v>82</v>
      </c>
      <c r="AY430" s="19" t="s">
        <v>139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80</v>
      </c>
      <c r="BK430" s="218">
        <f>ROUND(I430*H430,2)</f>
        <v>0</v>
      </c>
      <c r="BL430" s="19" t="s">
        <v>261</v>
      </c>
      <c r="BM430" s="217" t="s">
        <v>656</v>
      </c>
    </row>
    <row r="431" s="2" customFormat="1">
      <c r="A431" s="40"/>
      <c r="B431" s="41"/>
      <c r="C431" s="42"/>
      <c r="D431" s="219" t="s">
        <v>148</v>
      </c>
      <c r="E431" s="42"/>
      <c r="F431" s="220" t="s">
        <v>657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148</v>
      </c>
      <c r="AU431" s="19" t="s">
        <v>82</v>
      </c>
    </row>
    <row r="432" s="2" customFormat="1">
      <c r="A432" s="40"/>
      <c r="B432" s="41"/>
      <c r="C432" s="42"/>
      <c r="D432" s="224" t="s">
        <v>150</v>
      </c>
      <c r="E432" s="42"/>
      <c r="F432" s="225" t="s">
        <v>658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150</v>
      </c>
      <c r="AU432" s="19" t="s">
        <v>82</v>
      </c>
    </row>
    <row r="433" s="2" customFormat="1" ht="21.75" customHeight="1">
      <c r="A433" s="40"/>
      <c r="B433" s="41"/>
      <c r="C433" s="206" t="s">
        <v>659</v>
      </c>
      <c r="D433" s="206" t="s">
        <v>141</v>
      </c>
      <c r="E433" s="207" t="s">
        <v>660</v>
      </c>
      <c r="F433" s="208" t="s">
        <v>661</v>
      </c>
      <c r="G433" s="209" t="s">
        <v>199</v>
      </c>
      <c r="H433" s="210">
        <v>2</v>
      </c>
      <c r="I433" s="211"/>
      <c r="J433" s="212">
        <f>ROUND(I433*H433,2)</f>
        <v>0</v>
      </c>
      <c r="K433" s="208" t="s">
        <v>145</v>
      </c>
      <c r="L433" s="46"/>
      <c r="M433" s="213" t="s">
        <v>19</v>
      </c>
      <c r="N433" s="214" t="s">
        <v>43</v>
      </c>
      <c r="O433" s="86"/>
      <c r="P433" s="215">
        <f>O433*H433</f>
        <v>0</v>
      </c>
      <c r="Q433" s="215">
        <v>0.00069999999999999999</v>
      </c>
      <c r="R433" s="215">
        <f>Q433*H433</f>
        <v>0.0014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261</v>
      </c>
      <c r="AT433" s="217" t="s">
        <v>141</v>
      </c>
      <c r="AU433" s="217" t="s">
        <v>82</v>
      </c>
      <c r="AY433" s="19" t="s">
        <v>139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80</v>
      </c>
      <c r="BK433" s="218">
        <f>ROUND(I433*H433,2)</f>
        <v>0</v>
      </c>
      <c r="BL433" s="19" t="s">
        <v>261</v>
      </c>
      <c r="BM433" s="217" t="s">
        <v>662</v>
      </c>
    </row>
    <row r="434" s="2" customFormat="1">
      <c r="A434" s="40"/>
      <c r="B434" s="41"/>
      <c r="C434" s="42"/>
      <c r="D434" s="219" t="s">
        <v>148</v>
      </c>
      <c r="E434" s="42"/>
      <c r="F434" s="220" t="s">
        <v>663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148</v>
      </c>
      <c r="AU434" s="19" t="s">
        <v>82</v>
      </c>
    </row>
    <row r="435" s="2" customFormat="1">
      <c r="A435" s="40"/>
      <c r="B435" s="41"/>
      <c r="C435" s="42"/>
      <c r="D435" s="224" t="s">
        <v>150</v>
      </c>
      <c r="E435" s="42"/>
      <c r="F435" s="225" t="s">
        <v>664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150</v>
      </c>
      <c r="AU435" s="19" t="s">
        <v>82</v>
      </c>
    </row>
    <row r="436" s="2" customFormat="1" ht="24.15" customHeight="1">
      <c r="A436" s="40"/>
      <c r="B436" s="41"/>
      <c r="C436" s="206" t="s">
        <v>665</v>
      </c>
      <c r="D436" s="206" t="s">
        <v>141</v>
      </c>
      <c r="E436" s="207" t="s">
        <v>666</v>
      </c>
      <c r="F436" s="208" t="s">
        <v>667</v>
      </c>
      <c r="G436" s="209" t="s">
        <v>170</v>
      </c>
      <c r="H436" s="210">
        <v>0.092999999999999999</v>
      </c>
      <c r="I436" s="211"/>
      <c r="J436" s="212">
        <f>ROUND(I436*H436,2)</f>
        <v>0</v>
      </c>
      <c r="K436" s="208" t="s">
        <v>145</v>
      </c>
      <c r="L436" s="46"/>
      <c r="M436" s="213" t="s">
        <v>19</v>
      </c>
      <c r="N436" s="214" t="s">
        <v>43</v>
      </c>
      <c r="O436" s="86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261</v>
      </c>
      <c r="AT436" s="217" t="s">
        <v>141</v>
      </c>
      <c r="AU436" s="217" t="s">
        <v>82</v>
      </c>
      <c r="AY436" s="19" t="s">
        <v>139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80</v>
      </c>
      <c r="BK436" s="218">
        <f>ROUND(I436*H436,2)</f>
        <v>0</v>
      </c>
      <c r="BL436" s="19" t="s">
        <v>261</v>
      </c>
      <c r="BM436" s="217" t="s">
        <v>668</v>
      </c>
    </row>
    <row r="437" s="2" customFormat="1">
      <c r="A437" s="40"/>
      <c r="B437" s="41"/>
      <c r="C437" s="42"/>
      <c r="D437" s="219" t="s">
        <v>148</v>
      </c>
      <c r="E437" s="42"/>
      <c r="F437" s="220" t="s">
        <v>669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148</v>
      </c>
      <c r="AU437" s="19" t="s">
        <v>82</v>
      </c>
    </row>
    <row r="438" s="2" customFormat="1">
      <c r="A438" s="40"/>
      <c r="B438" s="41"/>
      <c r="C438" s="42"/>
      <c r="D438" s="224" t="s">
        <v>150</v>
      </c>
      <c r="E438" s="42"/>
      <c r="F438" s="225" t="s">
        <v>670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150</v>
      </c>
      <c r="AU438" s="19" t="s">
        <v>82</v>
      </c>
    </row>
    <row r="439" s="12" customFormat="1" ht="22.8" customHeight="1">
      <c r="A439" s="12"/>
      <c r="B439" s="190"/>
      <c r="C439" s="191"/>
      <c r="D439" s="192" t="s">
        <v>71</v>
      </c>
      <c r="E439" s="204" t="s">
        <v>671</v>
      </c>
      <c r="F439" s="204" t="s">
        <v>672</v>
      </c>
      <c r="G439" s="191"/>
      <c r="H439" s="191"/>
      <c r="I439" s="194"/>
      <c r="J439" s="205">
        <f>BK439</f>
        <v>0</v>
      </c>
      <c r="K439" s="191"/>
      <c r="L439" s="196"/>
      <c r="M439" s="197"/>
      <c r="N439" s="198"/>
      <c r="O439" s="198"/>
      <c r="P439" s="199">
        <f>SUM(P440:P448)</f>
        <v>0</v>
      </c>
      <c r="Q439" s="198"/>
      <c r="R439" s="199">
        <f>SUM(R440:R448)</f>
        <v>0.00215</v>
      </c>
      <c r="S439" s="198"/>
      <c r="T439" s="200">
        <f>SUM(T440:T448)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1" t="s">
        <v>82</v>
      </c>
      <c r="AT439" s="202" t="s">
        <v>71</v>
      </c>
      <c r="AU439" s="202" t="s">
        <v>80</v>
      </c>
      <c r="AY439" s="201" t="s">
        <v>139</v>
      </c>
      <c r="BK439" s="203">
        <f>SUM(BK440:BK448)</f>
        <v>0</v>
      </c>
    </row>
    <row r="440" s="2" customFormat="1" ht="24.15" customHeight="1">
      <c r="A440" s="40"/>
      <c r="B440" s="41"/>
      <c r="C440" s="206" t="s">
        <v>673</v>
      </c>
      <c r="D440" s="206" t="s">
        <v>141</v>
      </c>
      <c r="E440" s="207" t="s">
        <v>674</v>
      </c>
      <c r="F440" s="208" t="s">
        <v>675</v>
      </c>
      <c r="G440" s="209" t="s">
        <v>199</v>
      </c>
      <c r="H440" s="210">
        <v>3</v>
      </c>
      <c r="I440" s="211"/>
      <c r="J440" s="212">
        <f>ROUND(I440*H440,2)</f>
        <v>0</v>
      </c>
      <c r="K440" s="208" t="s">
        <v>145</v>
      </c>
      <c r="L440" s="46"/>
      <c r="M440" s="213" t="s">
        <v>19</v>
      </c>
      <c r="N440" s="214" t="s">
        <v>43</v>
      </c>
      <c r="O440" s="86"/>
      <c r="P440" s="215">
        <f>O440*H440</f>
        <v>0</v>
      </c>
      <c r="Q440" s="215">
        <v>0.00025999999999999998</v>
      </c>
      <c r="R440" s="215">
        <f>Q440*H440</f>
        <v>0.00077999999999999988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261</v>
      </c>
      <c r="AT440" s="217" t="s">
        <v>141</v>
      </c>
      <c r="AU440" s="217" t="s">
        <v>82</v>
      </c>
      <c r="AY440" s="19" t="s">
        <v>139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80</v>
      </c>
      <c r="BK440" s="218">
        <f>ROUND(I440*H440,2)</f>
        <v>0</v>
      </c>
      <c r="BL440" s="19" t="s">
        <v>261</v>
      </c>
      <c r="BM440" s="217" t="s">
        <v>676</v>
      </c>
    </row>
    <row r="441" s="2" customFormat="1">
      <c r="A441" s="40"/>
      <c r="B441" s="41"/>
      <c r="C441" s="42"/>
      <c r="D441" s="219" t="s">
        <v>148</v>
      </c>
      <c r="E441" s="42"/>
      <c r="F441" s="220" t="s">
        <v>677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148</v>
      </c>
      <c r="AU441" s="19" t="s">
        <v>82</v>
      </c>
    </row>
    <row r="442" s="2" customFormat="1">
      <c r="A442" s="40"/>
      <c r="B442" s="41"/>
      <c r="C442" s="42"/>
      <c r="D442" s="224" t="s">
        <v>150</v>
      </c>
      <c r="E442" s="42"/>
      <c r="F442" s="225" t="s">
        <v>678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150</v>
      </c>
      <c r="AU442" s="19" t="s">
        <v>82</v>
      </c>
    </row>
    <row r="443" s="2" customFormat="1" ht="24.15" customHeight="1">
      <c r="A443" s="40"/>
      <c r="B443" s="41"/>
      <c r="C443" s="206" t="s">
        <v>679</v>
      </c>
      <c r="D443" s="206" t="s">
        <v>141</v>
      </c>
      <c r="E443" s="207" t="s">
        <v>680</v>
      </c>
      <c r="F443" s="208" t="s">
        <v>681</v>
      </c>
      <c r="G443" s="209" t="s">
        <v>199</v>
      </c>
      <c r="H443" s="210">
        <v>3</v>
      </c>
      <c r="I443" s="211"/>
      <c r="J443" s="212">
        <f>ROUND(I443*H443,2)</f>
        <v>0</v>
      </c>
      <c r="K443" s="208" t="s">
        <v>145</v>
      </c>
      <c r="L443" s="46"/>
      <c r="M443" s="213" t="s">
        <v>19</v>
      </c>
      <c r="N443" s="214" t="s">
        <v>43</v>
      </c>
      <c r="O443" s="86"/>
      <c r="P443" s="215">
        <f>O443*H443</f>
        <v>0</v>
      </c>
      <c r="Q443" s="215">
        <v>0.00029</v>
      </c>
      <c r="R443" s="215">
        <f>Q443*H443</f>
        <v>0.00087000000000000001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261</v>
      </c>
      <c r="AT443" s="217" t="s">
        <v>141</v>
      </c>
      <c r="AU443" s="217" t="s">
        <v>82</v>
      </c>
      <c r="AY443" s="19" t="s">
        <v>139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80</v>
      </c>
      <c r="BK443" s="218">
        <f>ROUND(I443*H443,2)</f>
        <v>0</v>
      </c>
      <c r="BL443" s="19" t="s">
        <v>261</v>
      </c>
      <c r="BM443" s="217" t="s">
        <v>682</v>
      </c>
    </row>
    <row r="444" s="2" customFormat="1">
      <c r="A444" s="40"/>
      <c r="B444" s="41"/>
      <c r="C444" s="42"/>
      <c r="D444" s="219" t="s">
        <v>148</v>
      </c>
      <c r="E444" s="42"/>
      <c r="F444" s="220" t="s">
        <v>683</v>
      </c>
      <c r="G444" s="42"/>
      <c r="H444" s="42"/>
      <c r="I444" s="221"/>
      <c r="J444" s="42"/>
      <c r="K444" s="42"/>
      <c r="L444" s="46"/>
      <c r="M444" s="222"/>
      <c r="N444" s="22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148</v>
      </c>
      <c r="AU444" s="19" t="s">
        <v>82</v>
      </c>
    </row>
    <row r="445" s="2" customFormat="1">
      <c r="A445" s="40"/>
      <c r="B445" s="41"/>
      <c r="C445" s="42"/>
      <c r="D445" s="224" t="s">
        <v>150</v>
      </c>
      <c r="E445" s="42"/>
      <c r="F445" s="225" t="s">
        <v>684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150</v>
      </c>
      <c r="AU445" s="19" t="s">
        <v>82</v>
      </c>
    </row>
    <row r="446" s="2" customFormat="1" ht="21.75" customHeight="1">
      <c r="A446" s="40"/>
      <c r="B446" s="41"/>
      <c r="C446" s="206" t="s">
        <v>685</v>
      </c>
      <c r="D446" s="206" t="s">
        <v>141</v>
      </c>
      <c r="E446" s="207" t="s">
        <v>686</v>
      </c>
      <c r="F446" s="208" t="s">
        <v>687</v>
      </c>
      <c r="G446" s="209" t="s">
        <v>199</v>
      </c>
      <c r="H446" s="210">
        <v>2</v>
      </c>
      <c r="I446" s="211"/>
      <c r="J446" s="212">
        <f>ROUND(I446*H446,2)</f>
        <v>0</v>
      </c>
      <c r="K446" s="208" t="s">
        <v>145</v>
      </c>
      <c r="L446" s="46"/>
      <c r="M446" s="213" t="s">
        <v>19</v>
      </c>
      <c r="N446" s="214" t="s">
        <v>43</v>
      </c>
      <c r="O446" s="86"/>
      <c r="P446" s="215">
        <f>O446*H446</f>
        <v>0</v>
      </c>
      <c r="Q446" s="215">
        <v>0.00025000000000000001</v>
      </c>
      <c r="R446" s="215">
        <f>Q446*H446</f>
        <v>0.00050000000000000001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261</v>
      </c>
      <c r="AT446" s="217" t="s">
        <v>141</v>
      </c>
      <c r="AU446" s="217" t="s">
        <v>82</v>
      </c>
      <c r="AY446" s="19" t="s">
        <v>139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80</v>
      </c>
      <c r="BK446" s="218">
        <f>ROUND(I446*H446,2)</f>
        <v>0</v>
      </c>
      <c r="BL446" s="19" t="s">
        <v>261</v>
      </c>
      <c r="BM446" s="217" t="s">
        <v>688</v>
      </c>
    </row>
    <row r="447" s="2" customFormat="1">
      <c r="A447" s="40"/>
      <c r="B447" s="41"/>
      <c r="C447" s="42"/>
      <c r="D447" s="219" t="s">
        <v>148</v>
      </c>
      <c r="E447" s="42"/>
      <c r="F447" s="220" t="s">
        <v>689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148</v>
      </c>
      <c r="AU447" s="19" t="s">
        <v>82</v>
      </c>
    </row>
    <row r="448" s="2" customFormat="1">
      <c r="A448" s="40"/>
      <c r="B448" s="41"/>
      <c r="C448" s="42"/>
      <c r="D448" s="224" t="s">
        <v>150</v>
      </c>
      <c r="E448" s="42"/>
      <c r="F448" s="225" t="s">
        <v>690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150</v>
      </c>
      <c r="AU448" s="19" t="s">
        <v>82</v>
      </c>
    </row>
    <row r="449" s="12" customFormat="1" ht="22.8" customHeight="1">
      <c r="A449" s="12"/>
      <c r="B449" s="190"/>
      <c r="C449" s="191"/>
      <c r="D449" s="192" t="s">
        <v>71</v>
      </c>
      <c r="E449" s="204" t="s">
        <v>691</v>
      </c>
      <c r="F449" s="204" t="s">
        <v>692</v>
      </c>
      <c r="G449" s="191"/>
      <c r="H449" s="191"/>
      <c r="I449" s="194"/>
      <c r="J449" s="205">
        <f>BK449</f>
        <v>0</v>
      </c>
      <c r="K449" s="191"/>
      <c r="L449" s="196"/>
      <c r="M449" s="197"/>
      <c r="N449" s="198"/>
      <c r="O449" s="198"/>
      <c r="P449" s="199">
        <f>SUM(P450:P461)</f>
        <v>0</v>
      </c>
      <c r="Q449" s="198"/>
      <c r="R449" s="199">
        <f>SUM(R450:R461)</f>
        <v>0.12396000000000002</v>
      </c>
      <c r="S449" s="198"/>
      <c r="T449" s="200">
        <f>SUM(T450:T461)</f>
        <v>0.33320000000000005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01" t="s">
        <v>82</v>
      </c>
      <c r="AT449" s="202" t="s">
        <v>71</v>
      </c>
      <c r="AU449" s="202" t="s">
        <v>80</v>
      </c>
      <c r="AY449" s="201" t="s">
        <v>139</v>
      </c>
      <c r="BK449" s="203">
        <f>SUM(BK450:BK461)</f>
        <v>0</v>
      </c>
    </row>
    <row r="450" s="2" customFormat="1" ht="24.15" customHeight="1">
      <c r="A450" s="40"/>
      <c r="B450" s="41"/>
      <c r="C450" s="206" t="s">
        <v>693</v>
      </c>
      <c r="D450" s="206" t="s">
        <v>141</v>
      </c>
      <c r="E450" s="207" t="s">
        <v>694</v>
      </c>
      <c r="F450" s="208" t="s">
        <v>695</v>
      </c>
      <c r="G450" s="209" t="s">
        <v>199</v>
      </c>
      <c r="H450" s="210">
        <v>3</v>
      </c>
      <c r="I450" s="211"/>
      <c r="J450" s="212">
        <f>ROUND(I450*H450,2)</f>
        <v>0</v>
      </c>
      <c r="K450" s="208" t="s">
        <v>145</v>
      </c>
      <c r="L450" s="46"/>
      <c r="M450" s="213" t="s">
        <v>19</v>
      </c>
      <c r="N450" s="214" t="s">
        <v>43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261</v>
      </c>
      <c r="AT450" s="217" t="s">
        <v>141</v>
      </c>
      <c r="AU450" s="217" t="s">
        <v>82</v>
      </c>
      <c r="AY450" s="19" t="s">
        <v>139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80</v>
      </c>
      <c r="BK450" s="218">
        <f>ROUND(I450*H450,2)</f>
        <v>0</v>
      </c>
      <c r="BL450" s="19" t="s">
        <v>261</v>
      </c>
      <c r="BM450" s="217" t="s">
        <v>696</v>
      </c>
    </row>
    <row r="451" s="2" customFormat="1">
      <c r="A451" s="40"/>
      <c r="B451" s="41"/>
      <c r="C451" s="42"/>
      <c r="D451" s="219" t="s">
        <v>148</v>
      </c>
      <c r="E451" s="42"/>
      <c r="F451" s="220" t="s">
        <v>697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148</v>
      </c>
      <c r="AU451" s="19" t="s">
        <v>82</v>
      </c>
    </row>
    <row r="452" s="2" customFormat="1">
      <c r="A452" s="40"/>
      <c r="B452" s="41"/>
      <c r="C452" s="42"/>
      <c r="D452" s="224" t="s">
        <v>150</v>
      </c>
      <c r="E452" s="42"/>
      <c r="F452" s="225" t="s">
        <v>698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150</v>
      </c>
      <c r="AU452" s="19" t="s">
        <v>82</v>
      </c>
    </row>
    <row r="453" s="2" customFormat="1" ht="16.5" customHeight="1">
      <c r="A453" s="40"/>
      <c r="B453" s="41"/>
      <c r="C453" s="206" t="s">
        <v>699</v>
      </c>
      <c r="D453" s="206" t="s">
        <v>141</v>
      </c>
      <c r="E453" s="207" t="s">
        <v>700</v>
      </c>
      <c r="F453" s="208" t="s">
        <v>701</v>
      </c>
      <c r="G453" s="209" t="s">
        <v>206</v>
      </c>
      <c r="H453" s="210">
        <v>14</v>
      </c>
      <c r="I453" s="211"/>
      <c r="J453" s="212">
        <f>ROUND(I453*H453,2)</f>
        <v>0</v>
      </c>
      <c r="K453" s="208" t="s">
        <v>145</v>
      </c>
      <c r="L453" s="46"/>
      <c r="M453" s="213" t="s">
        <v>19</v>
      </c>
      <c r="N453" s="214" t="s">
        <v>43</v>
      </c>
      <c r="O453" s="86"/>
      <c r="P453" s="215">
        <f>O453*H453</f>
        <v>0</v>
      </c>
      <c r="Q453" s="215">
        <v>0</v>
      </c>
      <c r="R453" s="215">
        <f>Q453*H453</f>
        <v>0</v>
      </c>
      <c r="S453" s="215">
        <v>0.023800000000000002</v>
      </c>
      <c r="T453" s="216">
        <f>S453*H453</f>
        <v>0.33320000000000005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261</v>
      </c>
      <c r="AT453" s="217" t="s">
        <v>141</v>
      </c>
      <c r="AU453" s="217" t="s">
        <v>82</v>
      </c>
      <c r="AY453" s="19" t="s">
        <v>139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80</v>
      </c>
      <c r="BK453" s="218">
        <f>ROUND(I453*H453,2)</f>
        <v>0</v>
      </c>
      <c r="BL453" s="19" t="s">
        <v>261</v>
      </c>
      <c r="BM453" s="217" t="s">
        <v>702</v>
      </c>
    </row>
    <row r="454" s="2" customFormat="1">
      <c r="A454" s="40"/>
      <c r="B454" s="41"/>
      <c r="C454" s="42"/>
      <c r="D454" s="219" t="s">
        <v>148</v>
      </c>
      <c r="E454" s="42"/>
      <c r="F454" s="220" t="s">
        <v>703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148</v>
      </c>
      <c r="AU454" s="19" t="s">
        <v>82</v>
      </c>
    </row>
    <row r="455" s="2" customFormat="1">
      <c r="A455" s="40"/>
      <c r="B455" s="41"/>
      <c r="C455" s="42"/>
      <c r="D455" s="224" t="s">
        <v>150</v>
      </c>
      <c r="E455" s="42"/>
      <c r="F455" s="225" t="s">
        <v>704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150</v>
      </c>
      <c r="AU455" s="19" t="s">
        <v>82</v>
      </c>
    </row>
    <row r="456" s="2" customFormat="1" ht="37.8" customHeight="1">
      <c r="A456" s="40"/>
      <c r="B456" s="41"/>
      <c r="C456" s="206" t="s">
        <v>705</v>
      </c>
      <c r="D456" s="206" t="s">
        <v>141</v>
      </c>
      <c r="E456" s="207" t="s">
        <v>706</v>
      </c>
      <c r="F456" s="208" t="s">
        <v>707</v>
      </c>
      <c r="G456" s="209" t="s">
        <v>199</v>
      </c>
      <c r="H456" s="210">
        <v>3</v>
      </c>
      <c r="I456" s="211"/>
      <c r="J456" s="212">
        <f>ROUND(I456*H456,2)</f>
        <v>0</v>
      </c>
      <c r="K456" s="208" t="s">
        <v>145</v>
      </c>
      <c r="L456" s="46"/>
      <c r="M456" s="213" t="s">
        <v>19</v>
      </c>
      <c r="N456" s="214" t="s">
        <v>43</v>
      </c>
      <c r="O456" s="86"/>
      <c r="P456" s="215">
        <f>O456*H456</f>
        <v>0</v>
      </c>
      <c r="Q456" s="215">
        <v>0.041320000000000003</v>
      </c>
      <c r="R456" s="215">
        <f>Q456*H456</f>
        <v>0.12396000000000002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261</v>
      </c>
      <c r="AT456" s="217" t="s">
        <v>141</v>
      </c>
      <c r="AU456" s="217" t="s">
        <v>82</v>
      </c>
      <c r="AY456" s="19" t="s">
        <v>139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80</v>
      </c>
      <c r="BK456" s="218">
        <f>ROUND(I456*H456,2)</f>
        <v>0</v>
      </c>
      <c r="BL456" s="19" t="s">
        <v>261</v>
      </c>
      <c r="BM456" s="217" t="s">
        <v>708</v>
      </c>
    </row>
    <row r="457" s="2" customFormat="1">
      <c r="A457" s="40"/>
      <c r="B457" s="41"/>
      <c r="C457" s="42"/>
      <c r="D457" s="219" t="s">
        <v>148</v>
      </c>
      <c r="E457" s="42"/>
      <c r="F457" s="220" t="s">
        <v>709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148</v>
      </c>
      <c r="AU457" s="19" t="s">
        <v>82</v>
      </c>
    </row>
    <row r="458" s="2" customFormat="1">
      <c r="A458" s="40"/>
      <c r="B458" s="41"/>
      <c r="C458" s="42"/>
      <c r="D458" s="224" t="s">
        <v>150</v>
      </c>
      <c r="E458" s="42"/>
      <c r="F458" s="225" t="s">
        <v>710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150</v>
      </c>
      <c r="AU458" s="19" t="s">
        <v>82</v>
      </c>
    </row>
    <row r="459" s="2" customFormat="1" ht="24.15" customHeight="1">
      <c r="A459" s="40"/>
      <c r="B459" s="41"/>
      <c r="C459" s="206" t="s">
        <v>711</v>
      </c>
      <c r="D459" s="206" t="s">
        <v>141</v>
      </c>
      <c r="E459" s="207" t="s">
        <v>712</v>
      </c>
      <c r="F459" s="208" t="s">
        <v>713</v>
      </c>
      <c r="G459" s="209" t="s">
        <v>170</v>
      </c>
      <c r="H459" s="210">
        <v>0.124</v>
      </c>
      <c r="I459" s="211"/>
      <c r="J459" s="212">
        <f>ROUND(I459*H459,2)</f>
        <v>0</v>
      </c>
      <c r="K459" s="208" t="s">
        <v>145</v>
      </c>
      <c r="L459" s="46"/>
      <c r="M459" s="213" t="s">
        <v>19</v>
      </c>
      <c r="N459" s="214" t="s">
        <v>43</v>
      </c>
      <c r="O459" s="86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261</v>
      </c>
      <c r="AT459" s="217" t="s">
        <v>141</v>
      </c>
      <c r="AU459" s="217" t="s">
        <v>82</v>
      </c>
      <c r="AY459" s="19" t="s">
        <v>139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80</v>
      </c>
      <c r="BK459" s="218">
        <f>ROUND(I459*H459,2)</f>
        <v>0</v>
      </c>
      <c r="BL459" s="19" t="s">
        <v>261</v>
      </c>
      <c r="BM459" s="217" t="s">
        <v>714</v>
      </c>
    </row>
    <row r="460" s="2" customFormat="1">
      <c r="A460" s="40"/>
      <c r="B460" s="41"/>
      <c r="C460" s="42"/>
      <c r="D460" s="219" t="s">
        <v>148</v>
      </c>
      <c r="E460" s="42"/>
      <c r="F460" s="220" t="s">
        <v>715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148</v>
      </c>
      <c r="AU460" s="19" t="s">
        <v>82</v>
      </c>
    </row>
    <row r="461" s="2" customFormat="1">
      <c r="A461" s="40"/>
      <c r="B461" s="41"/>
      <c r="C461" s="42"/>
      <c r="D461" s="224" t="s">
        <v>150</v>
      </c>
      <c r="E461" s="42"/>
      <c r="F461" s="225" t="s">
        <v>716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150</v>
      </c>
      <c r="AU461" s="19" t="s">
        <v>82</v>
      </c>
    </row>
    <row r="462" s="12" customFormat="1" ht="22.8" customHeight="1">
      <c r="A462" s="12"/>
      <c r="B462" s="190"/>
      <c r="C462" s="191"/>
      <c r="D462" s="192" t="s">
        <v>71</v>
      </c>
      <c r="E462" s="204" t="s">
        <v>717</v>
      </c>
      <c r="F462" s="204" t="s">
        <v>718</v>
      </c>
      <c r="G462" s="191"/>
      <c r="H462" s="191"/>
      <c r="I462" s="194"/>
      <c r="J462" s="205">
        <f>BK462</f>
        <v>0</v>
      </c>
      <c r="K462" s="191"/>
      <c r="L462" s="196"/>
      <c r="M462" s="197"/>
      <c r="N462" s="198"/>
      <c r="O462" s="198"/>
      <c r="P462" s="199">
        <f>SUM(P463:P478)</f>
        <v>0</v>
      </c>
      <c r="Q462" s="198"/>
      <c r="R462" s="199">
        <f>SUM(R463:R478)</f>
        <v>0.27456600000000003</v>
      </c>
      <c r="S462" s="198"/>
      <c r="T462" s="200">
        <f>SUM(T463:T478)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1" t="s">
        <v>82</v>
      </c>
      <c r="AT462" s="202" t="s">
        <v>71</v>
      </c>
      <c r="AU462" s="202" t="s">
        <v>80</v>
      </c>
      <c r="AY462" s="201" t="s">
        <v>139</v>
      </c>
      <c r="BK462" s="203">
        <f>SUM(BK463:BK478)</f>
        <v>0</v>
      </c>
    </row>
    <row r="463" s="2" customFormat="1" ht="24.15" customHeight="1">
      <c r="A463" s="40"/>
      <c r="B463" s="41"/>
      <c r="C463" s="206" t="s">
        <v>719</v>
      </c>
      <c r="D463" s="206" t="s">
        <v>141</v>
      </c>
      <c r="E463" s="207" t="s">
        <v>720</v>
      </c>
      <c r="F463" s="208" t="s">
        <v>721</v>
      </c>
      <c r="G463" s="209" t="s">
        <v>206</v>
      </c>
      <c r="H463" s="210">
        <v>12.1</v>
      </c>
      <c r="I463" s="211"/>
      <c r="J463" s="212">
        <f>ROUND(I463*H463,2)</f>
        <v>0</v>
      </c>
      <c r="K463" s="208" t="s">
        <v>145</v>
      </c>
      <c r="L463" s="46"/>
      <c r="M463" s="213" t="s">
        <v>19</v>
      </c>
      <c r="N463" s="214" t="s">
        <v>43</v>
      </c>
      <c r="O463" s="86"/>
      <c r="P463" s="215">
        <f>O463*H463</f>
        <v>0</v>
      </c>
      <c r="Q463" s="215">
        <v>0.022450000000000001</v>
      </c>
      <c r="R463" s="215">
        <f>Q463*H463</f>
        <v>0.27164500000000003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261</v>
      </c>
      <c r="AT463" s="217" t="s">
        <v>141</v>
      </c>
      <c r="AU463" s="217" t="s">
        <v>82</v>
      </c>
      <c r="AY463" s="19" t="s">
        <v>139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80</v>
      </c>
      <c r="BK463" s="218">
        <f>ROUND(I463*H463,2)</f>
        <v>0</v>
      </c>
      <c r="BL463" s="19" t="s">
        <v>261</v>
      </c>
      <c r="BM463" s="217" t="s">
        <v>722</v>
      </c>
    </row>
    <row r="464" s="2" customFormat="1">
      <c r="A464" s="40"/>
      <c r="B464" s="41"/>
      <c r="C464" s="42"/>
      <c r="D464" s="219" t="s">
        <v>148</v>
      </c>
      <c r="E464" s="42"/>
      <c r="F464" s="220" t="s">
        <v>723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148</v>
      </c>
      <c r="AU464" s="19" t="s">
        <v>82</v>
      </c>
    </row>
    <row r="465" s="2" customFormat="1">
      <c r="A465" s="40"/>
      <c r="B465" s="41"/>
      <c r="C465" s="42"/>
      <c r="D465" s="224" t="s">
        <v>150</v>
      </c>
      <c r="E465" s="42"/>
      <c r="F465" s="225" t="s">
        <v>724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150</v>
      </c>
      <c r="AU465" s="19" t="s">
        <v>82</v>
      </c>
    </row>
    <row r="466" s="14" customFormat="1">
      <c r="A466" s="14"/>
      <c r="B466" s="236"/>
      <c r="C466" s="237"/>
      <c r="D466" s="219" t="s">
        <v>152</v>
      </c>
      <c r="E466" s="238" t="s">
        <v>19</v>
      </c>
      <c r="F466" s="239" t="s">
        <v>725</v>
      </c>
      <c r="G466" s="237"/>
      <c r="H466" s="240">
        <v>15.5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6" t="s">
        <v>152</v>
      </c>
      <c r="AU466" s="246" t="s">
        <v>82</v>
      </c>
      <c r="AV466" s="14" t="s">
        <v>82</v>
      </c>
      <c r="AW466" s="14" t="s">
        <v>33</v>
      </c>
      <c r="AX466" s="14" t="s">
        <v>72</v>
      </c>
      <c r="AY466" s="246" t="s">
        <v>139</v>
      </c>
    </row>
    <row r="467" s="14" customFormat="1">
      <c r="A467" s="14"/>
      <c r="B467" s="236"/>
      <c r="C467" s="237"/>
      <c r="D467" s="219" t="s">
        <v>152</v>
      </c>
      <c r="E467" s="238" t="s">
        <v>19</v>
      </c>
      <c r="F467" s="239" t="s">
        <v>220</v>
      </c>
      <c r="G467" s="237"/>
      <c r="H467" s="240">
        <v>-1.8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6" t="s">
        <v>152</v>
      </c>
      <c r="AU467" s="246" t="s">
        <v>82</v>
      </c>
      <c r="AV467" s="14" t="s">
        <v>82</v>
      </c>
      <c r="AW467" s="14" t="s">
        <v>33</v>
      </c>
      <c r="AX467" s="14" t="s">
        <v>72</v>
      </c>
      <c r="AY467" s="246" t="s">
        <v>139</v>
      </c>
    </row>
    <row r="468" s="14" customFormat="1">
      <c r="A468" s="14"/>
      <c r="B468" s="236"/>
      <c r="C468" s="237"/>
      <c r="D468" s="219" t="s">
        <v>152</v>
      </c>
      <c r="E468" s="238" t="s">
        <v>19</v>
      </c>
      <c r="F468" s="239" t="s">
        <v>726</v>
      </c>
      <c r="G468" s="237"/>
      <c r="H468" s="240">
        <v>-1.6000000000000001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6" t="s">
        <v>152</v>
      </c>
      <c r="AU468" s="246" t="s">
        <v>82</v>
      </c>
      <c r="AV468" s="14" t="s">
        <v>82</v>
      </c>
      <c r="AW468" s="14" t="s">
        <v>33</v>
      </c>
      <c r="AX468" s="14" t="s">
        <v>72</v>
      </c>
      <c r="AY468" s="246" t="s">
        <v>139</v>
      </c>
    </row>
    <row r="469" s="15" customFormat="1">
      <c r="A469" s="15"/>
      <c r="B469" s="257"/>
      <c r="C469" s="258"/>
      <c r="D469" s="219" t="s">
        <v>152</v>
      </c>
      <c r="E469" s="259" t="s">
        <v>19</v>
      </c>
      <c r="F469" s="260" t="s">
        <v>221</v>
      </c>
      <c r="G469" s="258"/>
      <c r="H469" s="261">
        <v>12.1</v>
      </c>
      <c r="I469" s="262"/>
      <c r="J469" s="258"/>
      <c r="K469" s="258"/>
      <c r="L469" s="263"/>
      <c r="M469" s="264"/>
      <c r="N469" s="265"/>
      <c r="O469" s="265"/>
      <c r="P469" s="265"/>
      <c r="Q469" s="265"/>
      <c r="R469" s="265"/>
      <c r="S469" s="265"/>
      <c r="T469" s="266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7" t="s">
        <v>152</v>
      </c>
      <c r="AU469" s="267" t="s">
        <v>82</v>
      </c>
      <c r="AV469" s="15" t="s">
        <v>146</v>
      </c>
      <c r="AW469" s="15" t="s">
        <v>33</v>
      </c>
      <c r="AX469" s="15" t="s">
        <v>80</v>
      </c>
      <c r="AY469" s="267" t="s">
        <v>139</v>
      </c>
    </row>
    <row r="470" s="2" customFormat="1" ht="16.5" customHeight="1">
      <c r="A470" s="40"/>
      <c r="B470" s="41"/>
      <c r="C470" s="206" t="s">
        <v>727</v>
      </c>
      <c r="D470" s="206" t="s">
        <v>141</v>
      </c>
      <c r="E470" s="207" t="s">
        <v>728</v>
      </c>
      <c r="F470" s="208" t="s">
        <v>729</v>
      </c>
      <c r="G470" s="209" t="s">
        <v>225</v>
      </c>
      <c r="H470" s="210">
        <v>5</v>
      </c>
      <c r="I470" s="211"/>
      <c r="J470" s="212">
        <f>ROUND(I470*H470,2)</f>
        <v>0</v>
      </c>
      <c r="K470" s="208" t="s">
        <v>145</v>
      </c>
      <c r="L470" s="46"/>
      <c r="M470" s="213" t="s">
        <v>19</v>
      </c>
      <c r="N470" s="214" t="s">
        <v>43</v>
      </c>
      <c r="O470" s="86"/>
      <c r="P470" s="215">
        <f>O470*H470</f>
        <v>0</v>
      </c>
      <c r="Q470" s="215">
        <v>2.0000000000000002E-05</v>
      </c>
      <c r="R470" s="215">
        <f>Q470*H470</f>
        <v>0.00010000000000000001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261</v>
      </c>
      <c r="AT470" s="217" t="s">
        <v>141</v>
      </c>
      <c r="AU470" s="217" t="s">
        <v>82</v>
      </c>
      <c r="AY470" s="19" t="s">
        <v>139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80</v>
      </c>
      <c r="BK470" s="218">
        <f>ROUND(I470*H470,2)</f>
        <v>0</v>
      </c>
      <c r="BL470" s="19" t="s">
        <v>261</v>
      </c>
      <c r="BM470" s="217" t="s">
        <v>730</v>
      </c>
    </row>
    <row r="471" s="2" customFormat="1">
      <c r="A471" s="40"/>
      <c r="B471" s="41"/>
      <c r="C471" s="42"/>
      <c r="D471" s="219" t="s">
        <v>148</v>
      </c>
      <c r="E471" s="42"/>
      <c r="F471" s="220" t="s">
        <v>731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148</v>
      </c>
      <c r="AU471" s="19" t="s">
        <v>82</v>
      </c>
    </row>
    <row r="472" s="2" customFormat="1">
      <c r="A472" s="40"/>
      <c r="B472" s="41"/>
      <c r="C472" s="42"/>
      <c r="D472" s="224" t="s">
        <v>150</v>
      </c>
      <c r="E472" s="42"/>
      <c r="F472" s="225" t="s">
        <v>732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150</v>
      </c>
      <c r="AU472" s="19" t="s">
        <v>82</v>
      </c>
    </row>
    <row r="473" s="2" customFormat="1" ht="16.5" customHeight="1">
      <c r="A473" s="40"/>
      <c r="B473" s="41"/>
      <c r="C473" s="206" t="s">
        <v>733</v>
      </c>
      <c r="D473" s="206" t="s">
        <v>141</v>
      </c>
      <c r="E473" s="207" t="s">
        <v>734</v>
      </c>
      <c r="F473" s="208" t="s">
        <v>735</v>
      </c>
      <c r="G473" s="209" t="s">
        <v>225</v>
      </c>
      <c r="H473" s="210">
        <v>3.1000000000000001</v>
      </c>
      <c r="I473" s="211"/>
      <c r="J473" s="212">
        <f>ROUND(I473*H473,2)</f>
        <v>0</v>
      </c>
      <c r="K473" s="208" t="s">
        <v>145</v>
      </c>
      <c r="L473" s="46"/>
      <c r="M473" s="213" t="s">
        <v>19</v>
      </c>
      <c r="N473" s="214" t="s">
        <v>43</v>
      </c>
      <c r="O473" s="86"/>
      <c r="P473" s="215">
        <f>O473*H473</f>
        <v>0</v>
      </c>
      <c r="Q473" s="215">
        <v>0.00091</v>
      </c>
      <c r="R473" s="215">
        <f>Q473*H473</f>
        <v>0.0028210000000000002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261</v>
      </c>
      <c r="AT473" s="217" t="s">
        <v>141</v>
      </c>
      <c r="AU473" s="217" t="s">
        <v>82</v>
      </c>
      <c r="AY473" s="19" t="s">
        <v>139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80</v>
      </c>
      <c r="BK473" s="218">
        <f>ROUND(I473*H473,2)</f>
        <v>0</v>
      </c>
      <c r="BL473" s="19" t="s">
        <v>261</v>
      </c>
      <c r="BM473" s="217" t="s">
        <v>736</v>
      </c>
    </row>
    <row r="474" s="2" customFormat="1">
      <c r="A474" s="40"/>
      <c r="B474" s="41"/>
      <c r="C474" s="42"/>
      <c r="D474" s="219" t="s">
        <v>148</v>
      </c>
      <c r="E474" s="42"/>
      <c r="F474" s="220" t="s">
        <v>737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148</v>
      </c>
      <c r="AU474" s="19" t="s">
        <v>82</v>
      </c>
    </row>
    <row r="475" s="2" customFormat="1">
      <c r="A475" s="40"/>
      <c r="B475" s="41"/>
      <c r="C475" s="42"/>
      <c r="D475" s="224" t="s">
        <v>150</v>
      </c>
      <c r="E475" s="42"/>
      <c r="F475" s="225" t="s">
        <v>738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150</v>
      </c>
      <c r="AU475" s="19" t="s">
        <v>82</v>
      </c>
    </row>
    <row r="476" s="2" customFormat="1" ht="24.15" customHeight="1">
      <c r="A476" s="40"/>
      <c r="B476" s="41"/>
      <c r="C476" s="206" t="s">
        <v>739</v>
      </c>
      <c r="D476" s="206" t="s">
        <v>141</v>
      </c>
      <c r="E476" s="207" t="s">
        <v>740</v>
      </c>
      <c r="F476" s="208" t="s">
        <v>741</v>
      </c>
      <c r="G476" s="209" t="s">
        <v>170</v>
      </c>
      <c r="H476" s="210">
        <v>0.27500000000000002</v>
      </c>
      <c r="I476" s="211"/>
      <c r="J476" s="212">
        <f>ROUND(I476*H476,2)</f>
        <v>0</v>
      </c>
      <c r="K476" s="208" t="s">
        <v>145</v>
      </c>
      <c r="L476" s="46"/>
      <c r="M476" s="213" t="s">
        <v>19</v>
      </c>
      <c r="N476" s="214" t="s">
        <v>43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261</v>
      </c>
      <c r="AT476" s="217" t="s">
        <v>141</v>
      </c>
      <c r="AU476" s="217" t="s">
        <v>82</v>
      </c>
      <c r="AY476" s="19" t="s">
        <v>139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80</v>
      </c>
      <c r="BK476" s="218">
        <f>ROUND(I476*H476,2)</f>
        <v>0</v>
      </c>
      <c r="BL476" s="19" t="s">
        <v>261</v>
      </c>
      <c r="BM476" s="217" t="s">
        <v>742</v>
      </c>
    </row>
    <row r="477" s="2" customFormat="1">
      <c r="A477" s="40"/>
      <c r="B477" s="41"/>
      <c r="C477" s="42"/>
      <c r="D477" s="219" t="s">
        <v>148</v>
      </c>
      <c r="E477" s="42"/>
      <c r="F477" s="220" t="s">
        <v>743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148</v>
      </c>
      <c r="AU477" s="19" t="s">
        <v>82</v>
      </c>
    </row>
    <row r="478" s="2" customFormat="1">
      <c r="A478" s="40"/>
      <c r="B478" s="41"/>
      <c r="C478" s="42"/>
      <c r="D478" s="224" t="s">
        <v>150</v>
      </c>
      <c r="E478" s="42"/>
      <c r="F478" s="225" t="s">
        <v>744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150</v>
      </c>
      <c r="AU478" s="19" t="s">
        <v>82</v>
      </c>
    </row>
    <row r="479" s="12" customFormat="1" ht="22.8" customHeight="1">
      <c r="A479" s="12"/>
      <c r="B479" s="190"/>
      <c r="C479" s="191"/>
      <c r="D479" s="192" t="s">
        <v>71</v>
      </c>
      <c r="E479" s="204" t="s">
        <v>745</v>
      </c>
      <c r="F479" s="204" t="s">
        <v>746</v>
      </c>
      <c r="G479" s="191"/>
      <c r="H479" s="191"/>
      <c r="I479" s="194"/>
      <c r="J479" s="205">
        <f>BK479</f>
        <v>0</v>
      </c>
      <c r="K479" s="191"/>
      <c r="L479" s="196"/>
      <c r="M479" s="197"/>
      <c r="N479" s="198"/>
      <c r="O479" s="198"/>
      <c r="P479" s="199">
        <f>SUM(P480:P504)</f>
        <v>0</v>
      </c>
      <c r="Q479" s="198"/>
      <c r="R479" s="199">
        <f>SUM(R480:R504)</f>
        <v>0.057500000000000002</v>
      </c>
      <c r="S479" s="198"/>
      <c r="T479" s="200">
        <f>SUM(T480:T504)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1" t="s">
        <v>82</v>
      </c>
      <c r="AT479" s="202" t="s">
        <v>71</v>
      </c>
      <c r="AU479" s="202" t="s">
        <v>80</v>
      </c>
      <c r="AY479" s="201" t="s">
        <v>139</v>
      </c>
      <c r="BK479" s="203">
        <f>SUM(BK480:BK504)</f>
        <v>0</v>
      </c>
    </row>
    <row r="480" s="2" customFormat="1" ht="24.15" customHeight="1">
      <c r="A480" s="40"/>
      <c r="B480" s="41"/>
      <c r="C480" s="206" t="s">
        <v>747</v>
      </c>
      <c r="D480" s="206" t="s">
        <v>141</v>
      </c>
      <c r="E480" s="207" t="s">
        <v>748</v>
      </c>
      <c r="F480" s="208" t="s">
        <v>749</v>
      </c>
      <c r="G480" s="209" t="s">
        <v>199</v>
      </c>
      <c r="H480" s="210">
        <v>1</v>
      </c>
      <c r="I480" s="211"/>
      <c r="J480" s="212">
        <f>ROUND(I480*H480,2)</f>
        <v>0</v>
      </c>
      <c r="K480" s="208" t="s">
        <v>145</v>
      </c>
      <c r="L480" s="46"/>
      <c r="M480" s="213" t="s">
        <v>19</v>
      </c>
      <c r="N480" s="214" t="s">
        <v>43</v>
      </c>
      <c r="O480" s="86"/>
      <c r="P480" s="215">
        <f>O480*H480</f>
        <v>0</v>
      </c>
      <c r="Q480" s="215">
        <v>0</v>
      </c>
      <c r="R480" s="215">
        <f>Q480*H480</f>
        <v>0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261</v>
      </c>
      <c r="AT480" s="217" t="s">
        <v>141</v>
      </c>
      <c r="AU480" s="217" t="s">
        <v>82</v>
      </c>
      <c r="AY480" s="19" t="s">
        <v>139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80</v>
      </c>
      <c r="BK480" s="218">
        <f>ROUND(I480*H480,2)</f>
        <v>0</v>
      </c>
      <c r="BL480" s="19" t="s">
        <v>261</v>
      </c>
      <c r="BM480" s="217" t="s">
        <v>750</v>
      </c>
    </row>
    <row r="481" s="2" customFormat="1">
      <c r="A481" s="40"/>
      <c r="B481" s="41"/>
      <c r="C481" s="42"/>
      <c r="D481" s="219" t="s">
        <v>148</v>
      </c>
      <c r="E481" s="42"/>
      <c r="F481" s="220" t="s">
        <v>751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148</v>
      </c>
      <c r="AU481" s="19" t="s">
        <v>82</v>
      </c>
    </row>
    <row r="482" s="2" customFormat="1">
      <c r="A482" s="40"/>
      <c r="B482" s="41"/>
      <c r="C482" s="42"/>
      <c r="D482" s="224" t="s">
        <v>150</v>
      </c>
      <c r="E482" s="42"/>
      <c r="F482" s="225" t="s">
        <v>752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150</v>
      </c>
      <c r="AU482" s="19" t="s">
        <v>82</v>
      </c>
    </row>
    <row r="483" s="2" customFormat="1" ht="24.15" customHeight="1">
      <c r="A483" s="40"/>
      <c r="B483" s="41"/>
      <c r="C483" s="247" t="s">
        <v>753</v>
      </c>
      <c r="D483" s="247" t="s">
        <v>190</v>
      </c>
      <c r="E483" s="248" t="s">
        <v>754</v>
      </c>
      <c r="F483" s="249" t="s">
        <v>755</v>
      </c>
      <c r="G483" s="250" t="s">
        <v>199</v>
      </c>
      <c r="H483" s="251">
        <v>1</v>
      </c>
      <c r="I483" s="252"/>
      <c r="J483" s="253">
        <f>ROUND(I483*H483,2)</f>
        <v>0</v>
      </c>
      <c r="K483" s="249" t="s">
        <v>145</v>
      </c>
      <c r="L483" s="254"/>
      <c r="M483" s="255" t="s">
        <v>19</v>
      </c>
      <c r="N483" s="256" t="s">
        <v>43</v>
      </c>
      <c r="O483" s="86"/>
      <c r="P483" s="215">
        <f>O483*H483</f>
        <v>0</v>
      </c>
      <c r="Q483" s="215">
        <v>0.016</v>
      </c>
      <c r="R483" s="215">
        <f>Q483*H483</f>
        <v>0.016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373</v>
      </c>
      <c r="AT483" s="217" t="s">
        <v>190</v>
      </c>
      <c r="AU483" s="217" t="s">
        <v>82</v>
      </c>
      <c r="AY483" s="19" t="s">
        <v>139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80</v>
      </c>
      <c r="BK483" s="218">
        <f>ROUND(I483*H483,2)</f>
        <v>0</v>
      </c>
      <c r="BL483" s="19" t="s">
        <v>261</v>
      </c>
      <c r="BM483" s="217" t="s">
        <v>756</v>
      </c>
    </row>
    <row r="484" s="2" customFormat="1">
      <c r="A484" s="40"/>
      <c r="B484" s="41"/>
      <c r="C484" s="42"/>
      <c r="D484" s="219" t="s">
        <v>148</v>
      </c>
      <c r="E484" s="42"/>
      <c r="F484" s="220" t="s">
        <v>755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148</v>
      </c>
      <c r="AU484" s="19" t="s">
        <v>82</v>
      </c>
    </row>
    <row r="485" s="2" customFormat="1" ht="24.15" customHeight="1">
      <c r="A485" s="40"/>
      <c r="B485" s="41"/>
      <c r="C485" s="206" t="s">
        <v>757</v>
      </c>
      <c r="D485" s="206" t="s">
        <v>141</v>
      </c>
      <c r="E485" s="207" t="s">
        <v>758</v>
      </c>
      <c r="F485" s="208" t="s">
        <v>759</v>
      </c>
      <c r="G485" s="209" t="s">
        <v>199</v>
      </c>
      <c r="H485" s="210">
        <v>2</v>
      </c>
      <c r="I485" s="211"/>
      <c r="J485" s="212">
        <f>ROUND(I485*H485,2)</f>
        <v>0</v>
      </c>
      <c r="K485" s="208" t="s">
        <v>145</v>
      </c>
      <c r="L485" s="46"/>
      <c r="M485" s="213" t="s">
        <v>19</v>
      </c>
      <c r="N485" s="214" t="s">
        <v>43</v>
      </c>
      <c r="O485" s="86"/>
      <c r="P485" s="215">
        <f>O485*H485</f>
        <v>0</v>
      </c>
      <c r="Q485" s="215">
        <v>0</v>
      </c>
      <c r="R485" s="215">
        <f>Q485*H485</f>
        <v>0</v>
      </c>
      <c r="S485" s="215">
        <v>0</v>
      </c>
      <c r="T485" s="216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261</v>
      </c>
      <c r="AT485" s="217" t="s">
        <v>141</v>
      </c>
      <c r="AU485" s="217" t="s">
        <v>82</v>
      </c>
      <c r="AY485" s="19" t="s">
        <v>139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80</v>
      </c>
      <c r="BK485" s="218">
        <f>ROUND(I485*H485,2)</f>
        <v>0</v>
      </c>
      <c r="BL485" s="19" t="s">
        <v>261</v>
      </c>
      <c r="BM485" s="217" t="s">
        <v>760</v>
      </c>
    </row>
    <row r="486" s="2" customFormat="1">
      <c r="A486" s="40"/>
      <c r="B486" s="41"/>
      <c r="C486" s="42"/>
      <c r="D486" s="219" t="s">
        <v>148</v>
      </c>
      <c r="E486" s="42"/>
      <c r="F486" s="220" t="s">
        <v>761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148</v>
      </c>
      <c r="AU486" s="19" t="s">
        <v>82</v>
      </c>
    </row>
    <row r="487" s="2" customFormat="1">
      <c r="A487" s="40"/>
      <c r="B487" s="41"/>
      <c r="C487" s="42"/>
      <c r="D487" s="224" t="s">
        <v>150</v>
      </c>
      <c r="E487" s="42"/>
      <c r="F487" s="225" t="s">
        <v>762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150</v>
      </c>
      <c r="AU487" s="19" t="s">
        <v>82</v>
      </c>
    </row>
    <row r="488" s="2" customFormat="1" ht="24.15" customHeight="1">
      <c r="A488" s="40"/>
      <c r="B488" s="41"/>
      <c r="C488" s="247" t="s">
        <v>763</v>
      </c>
      <c r="D488" s="247" t="s">
        <v>190</v>
      </c>
      <c r="E488" s="248" t="s">
        <v>764</v>
      </c>
      <c r="F488" s="249" t="s">
        <v>765</v>
      </c>
      <c r="G488" s="250" t="s">
        <v>199</v>
      </c>
      <c r="H488" s="251">
        <v>2</v>
      </c>
      <c r="I488" s="252"/>
      <c r="J488" s="253">
        <f>ROUND(I488*H488,2)</f>
        <v>0</v>
      </c>
      <c r="K488" s="249" t="s">
        <v>145</v>
      </c>
      <c r="L488" s="254"/>
      <c r="M488" s="255" t="s">
        <v>19</v>
      </c>
      <c r="N488" s="256" t="s">
        <v>43</v>
      </c>
      <c r="O488" s="86"/>
      <c r="P488" s="215">
        <f>O488*H488</f>
        <v>0</v>
      </c>
      <c r="Q488" s="215">
        <v>0.017000000000000001</v>
      </c>
      <c r="R488" s="215">
        <f>Q488*H488</f>
        <v>0.034000000000000002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373</v>
      </c>
      <c r="AT488" s="217" t="s">
        <v>190</v>
      </c>
      <c r="AU488" s="217" t="s">
        <v>82</v>
      </c>
      <c r="AY488" s="19" t="s">
        <v>139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80</v>
      </c>
      <c r="BK488" s="218">
        <f>ROUND(I488*H488,2)</f>
        <v>0</v>
      </c>
      <c r="BL488" s="19" t="s">
        <v>261</v>
      </c>
      <c r="BM488" s="217" t="s">
        <v>766</v>
      </c>
    </row>
    <row r="489" s="2" customFormat="1">
      <c r="A489" s="40"/>
      <c r="B489" s="41"/>
      <c r="C489" s="42"/>
      <c r="D489" s="219" t="s">
        <v>148</v>
      </c>
      <c r="E489" s="42"/>
      <c r="F489" s="220" t="s">
        <v>765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148</v>
      </c>
      <c r="AU489" s="19" t="s">
        <v>82</v>
      </c>
    </row>
    <row r="490" s="2" customFormat="1" ht="16.5" customHeight="1">
      <c r="A490" s="40"/>
      <c r="B490" s="41"/>
      <c r="C490" s="206" t="s">
        <v>767</v>
      </c>
      <c r="D490" s="206" t="s">
        <v>141</v>
      </c>
      <c r="E490" s="207" t="s">
        <v>768</v>
      </c>
      <c r="F490" s="208" t="s">
        <v>769</v>
      </c>
      <c r="G490" s="209" t="s">
        <v>199</v>
      </c>
      <c r="H490" s="210">
        <v>3</v>
      </c>
      <c r="I490" s="211"/>
      <c r="J490" s="212">
        <f>ROUND(I490*H490,2)</f>
        <v>0</v>
      </c>
      <c r="K490" s="208" t="s">
        <v>145</v>
      </c>
      <c r="L490" s="46"/>
      <c r="M490" s="213" t="s">
        <v>19</v>
      </c>
      <c r="N490" s="214" t="s">
        <v>43</v>
      </c>
      <c r="O490" s="86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261</v>
      </c>
      <c r="AT490" s="217" t="s">
        <v>141</v>
      </c>
      <c r="AU490" s="217" t="s">
        <v>82</v>
      </c>
      <c r="AY490" s="19" t="s">
        <v>139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80</v>
      </c>
      <c r="BK490" s="218">
        <f>ROUND(I490*H490,2)</f>
        <v>0</v>
      </c>
      <c r="BL490" s="19" t="s">
        <v>261</v>
      </c>
      <c r="BM490" s="217" t="s">
        <v>770</v>
      </c>
    </row>
    <row r="491" s="2" customFormat="1">
      <c r="A491" s="40"/>
      <c r="B491" s="41"/>
      <c r="C491" s="42"/>
      <c r="D491" s="219" t="s">
        <v>148</v>
      </c>
      <c r="E491" s="42"/>
      <c r="F491" s="220" t="s">
        <v>771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148</v>
      </c>
      <c r="AU491" s="19" t="s">
        <v>82</v>
      </c>
    </row>
    <row r="492" s="2" customFormat="1">
      <c r="A492" s="40"/>
      <c r="B492" s="41"/>
      <c r="C492" s="42"/>
      <c r="D492" s="224" t="s">
        <v>150</v>
      </c>
      <c r="E492" s="42"/>
      <c r="F492" s="225" t="s">
        <v>772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150</v>
      </c>
      <c r="AU492" s="19" t="s">
        <v>82</v>
      </c>
    </row>
    <row r="493" s="2" customFormat="1" ht="24.15" customHeight="1">
      <c r="A493" s="40"/>
      <c r="B493" s="41"/>
      <c r="C493" s="247" t="s">
        <v>773</v>
      </c>
      <c r="D493" s="247" t="s">
        <v>190</v>
      </c>
      <c r="E493" s="248" t="s">
        <v>774</v>
      </c>
      <c r="F493" s="249" t="s">
        <v>775</v>
      </c>
      <c r="G493" s="250" t="s">
        <v>199</v>
      </c>
      <c r="H493" s="251">
        <v>3</v>
      </c>
      <c r="I493" s="252"/>
      <c r="J493" s="253">
        <f>ROUND(I493*H493,2)</f>
        <v>0</v>
      </c>
      <c r="K493" s="249" t="s">
        <v>145</v>
      </c>
      <c r="L493" s="254"/>
      <c r="M493" s="255" t="s">
        <v>19</v>
      </c>
      <c r="N493" s="256" t="s">
        <v>43</v>
      </c>
      <c r="O493" s="86"/>
      <c r="P493" s="215">
        <f>O493*H493</f>
        <v>0</v>
      </c>
      <c r="Q493" s="215">
        <v>0.00014999999999999999</v>
      </c>
      <c r="R493" s="215">
        <f>Q493*H493</f>
        <v>0.00044999999999999999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373</v>
      </c>
      <c r="AT493" s="217" t="s">
        <v>190</v>
      </c>
      <c r="AU493" s="217" t="s">
        <v>82</v>
      </c>
      <c r="AY493" s="19" t="s">
        <v>139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80</v>
      </c>
      <c r="BK493" s="218">
        <f>ROUND(I493*H493,2)</f>
        <v>0</v>
      </c>
      <c r="BL493" s="19" t="s">
        <v>261</v>
      </c>
      <c r="BM493" s="217" t="s">
        <v>776</v>
      </c>
    </row>
    <row r="494" s="2" customFormat="1">
      <c r="A494" s="40"/>
      <c r="B494" s="41"/>
      <c r="C494" s="42"/>
      <c r="D494" s="219" t="s">
        <v>148</v>
      </c>
      <c r="E494" s="42"/>
      <c r="F494" s="220" t="s">
        <v>775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148</v>
      </c>
      <c r="AU494" s="19" t="s">
        <v>82</v>
      </c>
    </row>
    <row r="495" s="2" customFormat="1" ht="16.5" customHeight="1">
      <c r="A495" s="40"/>
      <c r="B495" s="41"/>
      <c r="C495" s="247" t="s">
        <v>777</v>
      </c>
      <c r="D495" s="247" t="s">
        <v>190</v>
      </c>
      <c r="E495" s="248" t="s">
        <v>778</v>
      </c>
      <c r="F495" s="249" t="s">
        <v>779</v>
      </c>
      <c r="G495" s="250" t="s">
        <v>199</v>
      </c>
      <c r="H495" s="251">
        <v>3</v>
      </c>
      <c r="I495" s="252"/>
      <c r="J495" s="253">
        <f>ROUND(I495*H495,2)</f>
        <v>0</v>
      </c>
      <c r="K495" s="249" t="s">
        <v>145</v>
      </c>
      <c r="L495" s="254"/>
      <c r="M495" s="255" t="s">
        <v>19</v>
      </c>
      <c r="N495" s="256" t="s">
        <v>43</v>
      </c>
      <c r="O495" s="86"/>
      <c r="P495" s="215">
        <f>O495*H495</f>
        <v>0</v>
      </c>
      <c r="Q495" s="215">
        <v>0.00014999999999999999</v>
      </c>
      <c r="R495" s="215">
        <f>Q495*H495</f>
        <v>0.00044999999999999999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373</v>
      </c>
      <c r="AT495" s="217" t="s">
        <v>190</v>
      </c>
      <c r="AU495" s="217" t="s">
        <v>82</v>
      </c>
      <c r="AY495" s="19" t="s">
        <v>139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80</v>
      </c>
      <c r="BK495" s="218">
        <f>ROUND(I495*H495,2)</f>
        <v>0</v>
      </c>
      <c r="BL495" s="19" t="s">
        <v>261</v>
      </c>
      <c r="BM495" s="217" t="s">
        <v>780</v>
      </c>
    </row>
    <row r="496" s="2" customFormat="1">
      <c r="A496" s="40"/>
      <c r="B496" s="41"/>
      <c r="C496" s="42"/>
      <c r="D496" s="219" t="s">
        <v>148</v>
      </c>
      <c r="E496" s="42"/>
      <c r="F496" s="220" t="s">
        <v>781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148</v>
      </c>
      <c r="AU496" s="19" t="s">
        <v>82</v>
      </c>
    </row>
    <row r="497" s="2" customFormat="1" ht="21.75" customHeight="1">
      <c r="A497" s="40"/>
      <c r="B497" s="41"/>
      <c r="C497" s="206" t="s">
        <v>782</v>
      </c>
      <c r="D497" s="206" t="s">
        <v>141</v>
      </c>
      <c r="E497" s="207" t="s">
        <v>783</v>
      </c>
      <c r="F497" s="208" t="s">
        <v>784</v>
      </c>
      <c r="G497" s="209" t="s">
        <v>199</v>
      </c>
      <c r="H497" s="210">
        <v>3</v>
      </c>
      <c r="I497" s="211"/>
      <c r="J497" s="212">
        <f>ROUND(I497*H497,2)</f>
        <v>0</v>
      </c>
      <c r="K497" s="208" t="s">
        <v>145</v>
      </c>
      <c r="L497" s="46"/>
      <c r="M497" s="213" t="s">
        <v>19</v>
      </c>
      <c r="N497" s="214" t="s">
        <v>43</v>
      </c>
      <c r="O497" s="86"/>
      <c r="P497" s="215">
        <f>O497*H497</f>
        <v>0</v>
      </c>
      <c r="Q497" s="215">
        <v>0</v>
      </c>
      <c r="R497" s="215">
        <f>Q497*H497</f>
        <v>0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261</v>
      </c>
      <c r="AT497" s="217" t="s">
        <v>141</v>
      </c>
      <c r="AU497" s="217" t="s">
        <v>82</v>
      </c>
      <c r="AY497" s="19" t="s">
        <v>139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80</v>
      </c>
      <c r="BK497" s="218">
        <f>ROUND(I497*H497,2)</f>
        <v>0</v>
      </c>
      <c r="BL497" s="19" t="s">
        <v>261</v>
      </c>
      <c r="BM497" s="217" t="s">
        <v>785</v>
      </c>
    </row>
    <row r="498" s="2" customFormat="1">
      <c r="A498" s="40"/>
      <c r="B498" s="41"/>
      <c r="C498" s="42"/>
      <c r="D498" s="219" t="s">
        <v>148</v>
      </c>
      <c r="E498" s="42"/>
      <c r="F498" s="220" t="s">
        <v>786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148</v>
      </c>
      <c r="AU498" s="19" t="s">
        <v>82</v>
      </c>
    </row>
    <row r="499" s="2" customFormat="1">
      <c r="A499" s="40"/>
      <c r="B499" s="41"/>
      <c r="C499" s="42"/>
      <c r="D499" s="224" t="s">
        <v>150</v>
      </c>
      <c r="E499" s="42"/>
      <c r="F499" s="225" t="s">
        <v>787</v>
      </c>
      <c r="G499" s="42"/>
      <c r="H499" s="42"/>
      <c r="I499" s="221"/>
      <c r="J499" s="42"/>
      <c r="K499" s="42"/>
      <c r="L499" s="46"/>
      <c r="M499" s="222"/>
      <c r="N499" s="223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150</v>
      </c>
      <c r="AU499" s="19" t="s">
        <v>82</v>
      </c>
    </row>
    <row r="500" s="2" customFormat="1" ht="16.5" customHeight="1">
      <c r="A500" s="40"/>
      <c r="B500" s="41"/>
      <c r="C500" s="247" t="s">
        <v>788</v>
      </c>
      <c r="D500" s="247" t="s">
        <v>190</v>
      </c>
      <c r="E500" s="248" t="s">
        <v>789</v>
      </c>
      <c r="F500" s="249" t="s">
        <v>790</v>
      </c>
      <c r="G500" s="250" t="s">
        <v>199</v>
      </c>
      <c r="H500" s="251">
        <v>3</v>
      </c>
      <c r="I500" s="252"/>
      <c r="J500" s="253">
        <f>ROUND(I500*H500,2)</f>
        <v>0</v>
      </c>
      <c r="K500" s="249" t="s">
        <v>145</v>
      </c>
      <c r="L500" s="254"/>
      <c r="M500" s="255" t="s">
        <v>19</v>
      </c>
      <c r="N500" s="256" t="s">
        <v>43</v>
      </c>
      <c r="O500" s="86"/>
      <c r="P500" s="215">
        <f>O500*H500</f>
        <v>0</v>
      </c>
      <c r="Q500" s="215">
        <v>0.0022000000000000001</v>
      </c>
      <c r="R500" s="215">
        <f>Q500*H500</f>
        <v>0.0066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373</v>
      </c>
      <c r="AT500" s="217" t="s">
        <v>190</v>
      </c>
      <c r="AU500" s="217" t="s">
        <v>82</v>
      </c>
      <c r="AY500" s="19" t="s">
        <v>139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80</v>
      </c>
      <c r="BK500" s="218">
        <f>ROUND(I500*H500,2)</f>
        <v>0</v>
      </c>
      <c r="BL500" s="19" t="s">
        <v>261</v>
      </c>
      <c r="BM500" s="217" t="s">
        <v>791</v>
      </c>
    </row>
    <row r="501" s="2" customFormat="1">
      <c r="A501" s="40"/>
      <c r="B501" s="41"/>
      <c r="C501" s="42"/>
      <c r="D501" s="219" t="s">
        <v>148</v>
      </c>
      <c r="E501" s="42"/>
      <c r="F501" s="220" t="s">
        <v>790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148</v>
      </c>
      <c r="AU501" s="19" t="s">
        <v>82</v>
      </c>
    </row>
    <row r="502" s="2" customFormat="1" ht="24.15" customHeight="1">
      <c r="A502" s="40"/>
      <c r="B502" s="41"/>
      <c r="C502" s="206" t="s">
        <v>792</v>
      </c>
      <c r="D502" s="206" t="s">
        <v>141</v>
      </c>
      <c r="E502" s="207" t="s">
        <v>793</v>
      </c>
      <c r="F502" s="208" t="s">
        <v>794</v>
      </c>
      <c r="G502" s="209" t="s">
        <v>795</v>
      </c>
      <c r="H502" s="268"/>
      <c r="I502" s="211"/>
      <c r="J502" s="212">
        <f>ROUND(I502*H502,2)</f>
        <v>0</v>
      </c>
      <c r="K502" s="208" t="s">
        <v>145</v>
      </c>
      <c r="L502" s="46"/>
      <c r="M502" s="213" t="s">
        <v>19</v>
      </c>
      <c r="N502" s="214" t="s">
        <v>43</v>
      </c>
      <c r="O502" s="86"/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7" t="s">
        <v>261</v>
      </c>
      <c r="AT502" s="217" t="s">
        <v>141</v>
      </c>
      <c r="AU502" s="217" t="s">
        <v>82</v>
      </c>
      <c r="AY502" s="19" t="s">
        <v>139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9" t="s">
        <v>80</v>
      </c>
      <c r="BK502" s="218">
        <f>ROUND(I502*H502,2)</f>
        <v>0</v>
      </c>
      <c r="BL502" s="19" t="s">
        <v>261</v>
      </c>
      <c r="BM502" s="217" t="s">
        <v>796</v>
      </c>
    </row>
    <row r="503" s="2" customFormat="1">
      <c r="A503" s="40"/>
      <c r="B503" s="41"/>
      <c r="C503" s="42"/>
      <c r="D503" s="219" t="s">
        <v>148</v>
      </c>
      <c r="E503" s="42"/>
      <c r="F503" s="220" t="s">
        <v>797</v>
      </c>
      <c r="G503" s="42"/>
      <c r="H503" s="42"/>
      <c r="I503" s="221"/>
      <c r="J503" s="42"/>
      <c r="K503" s="42"/>
      <c r="L503" s="46"/>
      <c r="M503" s="222"/>
      <c r="N503" s="22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148</v>
      </c>
      <c r="AU503" s="19" t="s">
        <v>82</v>
      </c>
    </row>
    <row r="504" s="2" customFormat="1">
      <c r="A504" s="40"/>
      <c r="B504" s="41"/>
      <c r="C504" s="42"/>
      <c r="D504" s="224" t="s">
        <v>150</v>
      </c>
      <c r="E504" s="42"/>
      <c r="F504" s="225" t="s">
        <v>798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150</v>
      </c>
      <c r="AU504" s="19" t="s">
        <v>82</v>
      </c>
    </row>
    <row r="505" s="12" customFormat="1" ht="22.8" customHeight="1">
      <c r="A505" s="12"/>
      <c r="B505" s="190"/>
      <c r="C505" s="191"/>
      <c r="D505" s="192" t="s">
        <v>71</v>
      </c>
      <c r="E505" s="204" t="s">
        <v>799</v>
      </c>
      <c r="F505" s="204" t="s">
        <v>800</v>
      </c>
      <c r="G505" s="191"/>
      <c r="H505" s="191"/>
      <c r="I505" s="194"/>
      <c r="J505" s="205">
        <f>BK505</f>
        <v>0</v>
      </c>
      <c r="K505" s="191"/>
      <c r="L505" s="196"/>
      <c r="M505" s="197"/>
      <c r="N505" s="198"/>
      <c r="O505" s="198"/>
      <c r="P505" s="199">
        <f>SUM(P506:P509)</f>
        <v>0</v>
      </c>
      <c r="Q505" s="198"/>
      <c r="R505" s="199">
        <f>SUM(R506:R509)</f>
        <v>0</v>
      </c>
      <c r="S505" s="198"/>
      <c r="T505" s="200">
        <f>SUM(T506:T509)</f>
        <v>5.2761384599999994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01" t="s">
        <v>82</v>
      </c>
      <c r="AT505" s="202" t="s">
        <v>71</v>
      </c>
      <c r="AU505" s="202" t="s">
        <v>80</v>
      </c>
      <c r="AY505" s="201" t="s">
        <v>139</v>
      </c>
      <c r="BK505" s="203">
        <f>SUM(BK506:BK509)</f>
        <v>0</v>
      </c>
    </row>
    <row r="506" s="2" customFormat="1" ht="24.15" customHeight="1">
      <c r="A506" s="40"/>
      <c r="B506" s="41"/>
      <c r="C506" s="206" t="s">
        <v>801</v>
      </c>
      <c r="D506" s="206" t="s">
        <v>141</v>
      </c>
      <c r="E506" s="207" t="s">
        <v>802</v>
      </c>
      <c r="F506" s="208" t="s">
        <v>803</v>
      </c>
      <c r="G506" s="209" t="s">
        <v>206</v>
      </c>
      <c r="H506" s="210">
        <v>63.438000000000002</v>
      </c>
      <c r="I506" s="211"/>
      <c r="J506" s="212">
        <f>ROUND(I506*H506,2)</f>
        <v>0</v>
      </c>
      <c r="K506" s="208" t="s">
        <v>145</v>
      </c>
      <c r="L506" s="46"/>
      <c r="M506" s="213" t="s">
        <v>19</v>
      </c>
      <c r="N506" s="214" t="s">
        <v>43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0.083169999999999994</v>
      </c>
      <c r="T506" s="216">
        <f>S506*H506</f>
        <v>5.2761384599999994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261</v>
      </c>
      <c r="AT506" s="217" t="s">
        <v>141</v>
      </c>
      <c r="AU506" s="217" t="s">
        <v>82</v>
      </c>
      <c r="AY506" s="19" t="s">
        <v>139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80</v>
      </c>
      <c r="BK506" s="218">
        <f>ROUND(I506*H506,2)</f>
        <v>0</v>
      </c>
      <c r="BL506" s="19" t="s">
        <v>261</v>
      </c>
      <c r="BM506" s="217" t="s">
        <v>804</v>
      </c>
    </row>
    <row r="507" s="2" customFormat="1">
      <c r="A507" s="40"/>
      <c r="B507" s="41"/>
      <c r="C507" s="42"/>
      <c r="D507" s="219" t="s">
        <v>148</v>
      </c>
      <c r="E507" s="42"/>
      <c r="F507" s="220" t="s">
        <v>803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148</v>
      </c>
      <c r="AU507" s="19" t="s">
        <v>82</v>
      </c>
    </row>
    <row r="508" s="2" customFormat="1">
      <c r="A508" s="40"/>
      <c r="B508" s="41"/>
      <c r="C508" s="42"/>
      <c r="D508" s="224" t="s">
        <v>150</v>
      </c>
      <c r="E508" s="42"/>
      <c r="F508" s="225" t="s">
        <v>805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150</v>
      </c>
      <c r="AU508" s="19" t="s">
        <v>82</v>
      </c>
    </row>
    <row r="509" s="14" customFormat="1">
      <c r="A509" s="14"/>
      <c r="B509" s="236"/>
      <c r="C509" s="237"/>
      <c r="D509" s="219" t="s">
        <v>152</v>
      </c>
      <c r="E509" s="238" t="s">
        <v>19</v>
      </c>
      <c r="F509" s="239" t="s">
        <v>379</v>
      </c>
      <c r="G509" s="237"/>
      <c r="H509" s="240">
        <v>63.438000000000002</v>
      </c>
      <c r="I509" s="241"/>
      <c r="J509" s="237"/>
      <c r="K509" s="237"/>
      <c r="L509" s="242"/>
      <c r="M509" s="243"/>
      <c r="N509" s="244"/>
      <c r="O509" s="244"/>
      <c r="P509" s="244"/>
      <c r="Q509" s="244"/>
      <c r="R509" s="244"/>
      <c r="S509" s="244"/>
      <c r="T509" s="24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6" t="s">
        <v>152</v>
      </c>
      <c r="AU509" s="246" t="s">
        <v>82</v>
      </c>
      <c r="AV509" s="14" t="s">
        <v>82</v>
      </c>
      <c r="AW509" s="14" t="s">
        <v>33</v>
      </c>
      <c r="AX509" s="14" t="s">
        <v>80</v>
      </c>
      <c r="AY509" s="246" t="s">
        <v>139</v>
      </c>
    </row>
    <row r="510" s="12" customFormat="1" ht="22.8" customHeight="1">
      <c r="A510" s="12"/>
      <c r="B510" s="190"/>
      <c r="C510" s="191"/>
      <c r="D510" s="192" t="s">
        <v>71</v>
      </c>
      <c r="E510" s="204" t="s">
        <v>806</v>
      </c>
      <c r="F510" s="204" t="s">
        <v>807</v>
      </c>
      <c r="G510" s="191"/>
      <c r="H510" s="191"/>
      <c r="I510" s="194"/>
      <c r="J510" s="205">
        <f>BK510</f>
        <v>0</v>
      </c>
      <c r="K510" s="191"/>
      <c r="L510" s="196"/>
      <c r="M510" s="197"/>
      <c r="N510" s="198"/>
      <c r="O510" s="198"/>
      <c r="P510" s="199">
        <f>SUM(P511:P548)</f>
        <v>0</v>
      </c>
      <c r="Q510" s="198"/>
      <c r="R510" s="199">
        <f>SUM(R511:R548)</f>
        <v>0.44620213000000003</v>
      </c>
      <c r="S510" s="198"/>
      <c r="T510" s="200">
        <f>SUM(T511:T548)</f>
        <v>0.040500000000000001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1" t="s">
        <v>82</v>
      </c>
      <c r="AT510" s="202" t="s">
        <v>71</v>
      </c>
      <c r="AU510" s="202" t="s">
        <v>80</v>
      </c>
      <c r="AY510" s="201" t="s">
        <v>139</v>
      </c>
      <c r="BK510" s="203">
        <f>SUM(BK511:BK548)</f>
        <v>0</v>
      </c>
    </row>
    <row r="511" s="2" customFormat="1" ht="24.15" customHeight="1">
      <c r="A511" s="40"/>
      <c r="B511" s="41"/>
      <c r="C511" s="206" t="s">
        <v>808</v>
      </c>
      <c r="D511" s="206" t="s">
        <v>141</v>
      </c>
      <c r="E511" s="207" t="s">
        <v>809</v>
      </c>
      <c r="F511" s="208" t="s">
        <v>810</v>
      </c>
      <c r="G511" s="209" t="s">
        <v>206</v>
      </c>
      <c r="H511" s="210">
        <v>13.5</v>
      </c>
      <c r="I511" s="211"/>
      <c r="J511" s="212">
        <f>ROUND(I511*H511,2)</f>
        <v>0</v>
      </c>
      <c r="K511" s="208" t="s">
        <v>145</v>
      </c>
      <c r="L511" s="46"/>
      <c r="M511" s="213" t="s">
        <v>19</v>
      </c>
      <c r="N511" s="214" t="s">
        <v>43</v>
      </c>
      <c r="O511" s="86"/>
      <c r="P511" s="215">
        <f>O511*H511</f>
        <v>0</v>
      </c>
      <c r="Q511" s="215">
        <v>0</v>
      </c>
      <c r="R511" s="215">
        <f>Q511*H511</f>
        <v>0</v>
      </c>
      <c r="S511" s="215">
        <v>0.0030000000000000001</v>
      </c>
      <c r="T511" s="216">
        <f>S511*H511</f>
        <v>0.040500000000000001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261</v>
      </c>
      <c r="AT511" s="217" t="s">
        <v>141</v>
      </c>
      <c r="AU511" s="217" t="s">
        <v>82</v>
      </c>
      <c r="AY511" s="19" t="s">
        <v>139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9" t="s">
        <v>80</v>
      </c>
      <c r="BK511" s="218">
        <f>ROUND(I511*H511,2)</f>
        <v>0</v>
      </c>
      <c r="BL511" s="19" t="s">
        <v>261</v>
      </c>
      <c r="BM511" s="217" t="s">
        <v>811</v>
      </c>
    </row>
    <row r="512" s="2" customFormat="1">
      <c r="A512" s="40"/>
      <c r="B512" s="41"/>
      <c r="C512" s="42"/>
      <c r="D512" s="219" t="s">
        <v>148</v>
      </c>
      <c r="E512" s="42"/>
      <c r="F512" s="220" t="s">
        <v>812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148</v>
      </c>
      <c r="AU512" s="19" t="s">
        <v>82</v>
      </c>
    </row>
    <row r="513" s="2" customFormat="1">
      <c r="A513" s="40"/>
      <c r="B513" s="41"/>
      <c r="C513" s="42"/>
      <c r="D513" s="224" t="s">
        <v>150</v>
      </c>
      <c r="E513" s="42"/>
      <c r="F513" s="225" t="s">
        <v>813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150</v>
      </c>
      <c r="AU513" s="19" t="s">
        <v>82</v>
      </c>
    </row>
    <row r="514" s="13" customFormat="1">
      <c r="A514" s="13"/>
      <c r="B514" s="226"/>
      <c r="C514" s="227"/>
      <c r="D514" s="219" t="s">
        <v>152</v>
      </c>
      <c r="E514" s="228" t="s">
        <v>19</v>
      </c>
      <c r="F514" s="229" t="s">
        <v>357</v>
      </c>
      <c r="G514" s="227"/>
      <c r="H514" s="228" t="s">
        <v>19</v>
      </c>
      <c r="I514" s="230"/>
      <c r="J514" s="227"/>
      <c r="K514" s="227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152</v>
      </c>
      <c r="AU514" s="235" t="s">
        <v>82</v>
      </c>
      <c r="AV514" s="13" t="s">
        <v>80</v>
      </c>
      <c r="AW514" s="13" t="s">
        <v>33</v>
      </c>
      <c r="AX514" s="13" t="s">
        <v>72</v>
      </c>
      <c r="AY514" s="235" t="s">
        <v>139</v>
      </c>
    </row>
    <row r="515" s="14" customFormat="1">
      <c r="A515" s="14"/>
      <c r="B515" s="236"/>
      <c r="C515" s="237"/>
      <c r="D515" s="219" t="s">
        <v>152</v>
      </c>
      <c r="E515" s="238" t="s">
        <v>19</v>
      </c>
      <c r="F515" s="239" t="s">
        <v>380</v>
      </c>
      <c r="G515" s="237"/>
      <c r="H515" s="240">
        <v>13.5</v>
      </c>
      <c r="I515" s="241"/>
      <c r="J515" s="237"/>
      <c r="K515" s="237"/>
      <c r="L515" s="242"/>
      <c r="M515" s="243"/>
      <c r="N515" s="244"/>
      <c r="O515" s="244"/>
      <c r="P515" s="244"/>
      <c r="Q515" s="244"/>
      <c r="R515" s="244"/>
      <c r="S515" s="244"/>
      <c r="T515" s="24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6" t="s">
        <v>152</v>
      </c>
      <c r="AU515" s="246" t="s">
        <v>82</v>
      </c>
      <c r="AV515" s="14" t="s">
        <v>82</v>
      </c>
      <c r="AW515" s="14" t="s">
        <v>33</v>
      </c>
      <c r="AX515" s="14" t="s">
        <v>80</v>
      </c>
      <c r="AY515" s="246" t="s">
        <v>139</v>
      </c>
    </row>
    <row r="516" s="2" customFormat="1" ht="21.75" customHeight="1">
      <c r="A516" s="40"/>
      <c r="B516" s="41"/>
      <c r="C516" s="206" t="s">
        <v>814</v>
      </c>
      <c r="D516" s="206" t="s">
        <v>141</v>
      </c>
      <c r="E516" s="207" t="s">
        <v>815</v>
      </c>
      <c r="F516" s="208" t="s">
        <v>816</v>
      </c>
      <c r="G516" s="209" t="s">
        <v>206</v>
      </c>
      <c r="H516" s="210">
        <v>76.629999999999995</v>
      </c>
      <c r="I516" s="211"/>
      <c r="J516" s="212">
        <f>ROUND(I516*H516,2)</f>
        <v>0</v>
      </c>
      <c r="K516" s="208" t="s">
        <v>145</v>
      </c>
      <c r="L516" s="46"/>
      <c r="M516" s="213" t="s">
        <v>19</v>
      </c>
      <c r="N516" s="214" t="s">
        <v>43</v>
      </c>
      <c r="O516" s="86"/>
      <c r="P516" s="215">
        <f>O516*H516</f>
        <v>0</v>
      </c>
      <c r="Q516" s="215">
        <v>0.00069999999999999999</v>
      </c>
      <c r="R516" s="215">
        <f>Q516*H516</f>
        <v>0.053640999999999994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261</v>
      </c>
      <c r="AT516" s="217" t="s">
        <v>141</v>
      </c>
      <c r="AU516" s="217" t="s">
        <v>82</v>
      </c>
      <c r="AY516" s="19" t="s">
        <v>139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80</v>
      </c>
      <c r="BK516" s="218">
        <f>ROUND(I516*H516,2)</f>
        <v>0</v>
      </c>
      <c r="BL516" s="19" t="s">
        <v>261</v>
      </c>
      <c r="BM516" s="217" t="s">
        <v>817</v>
      </c>
    </row>
    <row r="517" s="2" customFormat="1">
      <c r="A517" s="40"/>
      <c r="B517" s="41"/>
      <c r="C517" s="42"/>
      <c r="D517" s="219" t="s">
        <v>148</v>
      </c>
      <c r="E517" s="42"/>
      <c r="F517" s="220" t="s">
        <v>818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148</v>
      </c>
      <c r="AU517" s="19" t="s">
        <v>82</v>
      </c>
    </row>
    <row r="518" s="2" customFormat="1">
      <c r="A518" s="40"/>
      <c r="B518" s="41"/>
      <c r="C518" s="42"/>
      <c r="D518" s="224" t="s">
        <v>150</v>
      </c>
      <c r="E518" s="42"/>
      <c r="F518" s="225" t="s">
        <v>819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150</v>
      </c>
      <c r="AU518" s="19" t="s">
        <v>82</v>
      </c>
    </row>
    <row r="519" s="13" customFormat="1">
      <c r="A519" s="13"/>
      <c r="B519" s="226"/>
      <c r="C519" s="227"/>
      <c r="D519" s="219" t="s">
        <v>152</v>
      </c>
      <c r="E519" s="228" t="s">
        <v>19</v>
      </c>
      <c r="F519" s="229" t="s">
        <v>301</v>
      </c>
      <c r="G519" s="227"/>
      <c r="H519" s="228" t="s">
        <v>19</v>
      </c>
      <c r="I519" s="230"/>
      <c r="J519" s="227"/>
      <c r="K519" s="227"/>
      <c r="L519" s="231"/>
      <c r="M519" s="232"/>
      <c r="N519" s="233"/>
      <c r="O519" s="233"/>
      <c r="P519" s="233"/>
      <c r="Q519" s="233"/>
      <c r="R519" s="233"/>
      <c r="S519" s="233"/>
      <c r="T519" s="23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5" t="s">
        <v>152</v>
      </c>
      <c r="AU519" s="235" t="s">
        <v>82</v>
      </c>
      <c r="AV519" s="13" t="s">
        <v>80</v>
      </c>
      <c r="AW519" s="13" t="s">
        <v>33</v>
      </c>
      <c r="AX519" s="13" t="s">
        <v>72</v>
      </c>
      <c r="AY519" s="235" t="s">
        <v>139</v>
      </c>
    </row>
    <row r="520" s="14" customFormat="1">
      <c r="A520" s="14"/>
      <c r="B520" s="236"/>
      <c r="C520" s="237"/>
      <c r="D520" s="219" t="s">
        <v>152</v>
      </c>
      <c r="E520" s="238" t="s">
        <v>19</v>
      </c>
      <c r="F520" s="239" t="s">
        <v>302</v>
      </c>
      <c r="G520" s="237"/>
      <c r="H520" s="240">
        <v>43.649999999999999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152</v>
      </c>
      <c r="AU520" s="246" t="s">
        <v>82</v>
      </c>
      <c r="AV520" s="14" t="s">
        <v>82</v>
      </c>
      <c r="AW520" s="14" t="s">
        <v>33</v>
      </c>
      <c r="AX520" s="14" t="s">
        <v>72</v>
      </c>
      <c r="AY520" s="246" t="s">
        <v>139</v>
      </c>
    </row>
    <row r="521" s="13" customFormat="1">
      <c r="A521" s="13"/>
      <c r="B521" s="226"/>
      <c r="C521" s="227"/>
      <c r="D521" s="219" t="s">
        <v>152</v>
      </c>
      <c r="E521" s="228" t="s">
        <v>19</v>
      </c>
      <c r="F521" s="229" t="s">
        <v>303</v>
      </c>
      <c r="G521" s="227"/>
      <c r="H521" s="228" t="s">
        <v>19</v>
      </c>
      <c r="I521" s="230"/>
      <c r="J521" s="227"/>
      <c r="K521" s="227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152</v>
      </c>
      <c r="AU521" s="235" t="s">
        <v>82</v>
      </c>
      <c r="AV521" s="13" t="s">
        <v>80</v>
      </c>
      <c r="AW521" s="13" t="s">
        <v>33</v>
      </c>
      <c r="AX521" s="13" t="s">
        <v>72</v>
      </c>
      <c r="AY521" s="235" t="s">
        <v>139</v>
      </c>
    </row>
    <row r="522" s="14" customFormat="1">
      <c r="A522" s="14"/>
      <c r="B522" s="236"/>
      <c r="C522" s="237"/>
      <c r="D522" s="219" t="s">
        <v>152</v>
      </c>
      <c r="E522" s="238" t="s">
        <v>19</v>
      </c>
      <c r="F522" s="239" t="s">
        <v>304</v>
      </c>
      <c r="G522" s="237"/>
      <c r="H522" s="240">
        <v>18.789999999999999</v>
      </c>
      <c r="I522" s="241"/>
      <c r="J522" s="237"/>
      <c r="K522" s="237"/>
      <c r="L522" s="242"/>
      <c r="M522" s="243"/>
      <c r="N522" s="244"/>
      <c r="O522" s="244"/>
      <c r="P522" s="244"/>
      <c r="Q522" s="244"/>
      <c r="R522" s="244"/>
      <c r="S522" s="244"/>
      <c r="T522" s="24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6" t="s">
        <v>152</v>
      </c>
      <c r="AU522" s="246" t="s">
        <v>82</v>
      </c>
      <c r="AV522" s="14" t="s">
        <v>82</v>
      </c>
      <c r="AW522" s="14" t="s">
        <v>33</v>
      </c>
      <c r="AX522" s="14" t="s">
        <v>72</v>
      </c>
      <c r="AY522" s="246" t="s">
        <v>139</v>
      </c>
    </row>
    <row r="523" s="13" customFormat="1">
      <c r="A523" s="13"/>
      <c r="B523" s="226"/>
      <c r="C523" s="227"/>
      <c r="D523" s="219" t="s">
        <v>152</v>
      </c>
      <c r="E523" s="228" t="s">
        <v>19</v>
      </c>
      <c r="F523" s="229" t="s">
        <v>305</v>
      </c>
      <c r="G523" s="227"/>
      <c r="H523" s="228" t="s">
        <v>19</v>
      </c>
      <c r="I523" s="230"/>
      <c r="J523" s="227"/>
      <c r="K523" s="227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152</v>
      </c>
      <c r="AU523" s="235" t="s">
        <v>82</v>
      </c>
      <c r="AV523" s="13" t="s">
        <v>80</v>
      </c>
      <c r="AW523" s="13" t="s">
        <v>33</v>
      </c>
      <c r="AX523" s="13" t="s">
        <v>72</v>
      </c>
      <c r="AY523" s="235" t="s">
        <v>139</v>
      </c>
    </row>
    <row r="524" s="14" customFormat="1">
      <c r="A524" s="14"/>
      <c r="B524" s="236"/>
      <c r="C524" s="237"/>
      <c r="D524" s="219" t="s">
        <v>152</v>
      </c>
      <c r="E524" s="238" t="s">
        <v>19</v>
      </c>
      <c r="F524" s="239" t="s">
        <v>306</v>
      </c>
      <c r="G524" s="237"/>
      <c r="H524" s="240">
        <v>7.5199999999999996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6" t="s">
        <v>152</v>
      </c>
      <c r="AU524" s="246" t="s">
        <v>82</v>
      </c>
      <c r="AV524" s="14" t="s">
        <v>82</v>
      </c>
      <c r="AW524" s="14" t="s">
        <v>33</v>
      </c>
      <c r="AX524" s="14" t="s">
        <v>72</v>
      </c>
      <c r="AY524" s="246" t="s">
        <v>139</v>
      </c>
    </row>
    <row r="525" s="13" customFormat="1">
      <c r="A525" s="13"/>
      <c r="B525" s="226"/>
      <c r="C525" s="227"/>
      <c r="D525" s="219" t="s">
        <v>152</v>
      </c>
      <c r="E525" s="228" t="s">
        <v>19</v>
      </c>
      <c r="F525" s="229" t="s">
        <v>210</v>
      </c>
      <c r="G525" s="227"/>
      <c r="H525" s="228" t="s">
        <v>19</v>
      </c>
      <c r="I525" s="230"/>
      <c r="J525" s="227"/>
      <c r="K525" s="227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152</v>
      </c>
      <c r="AU525" s="235" t="s">
        <v>82</v>
      </c>
      <c r="AV525" s="13" t="s">
        <v>80</v>
      </c>
      <c r="AW525" s="13" t="s">
        <v>33</v>
      </c>
      <c r="AX525" s="13" t="s">
        <v>72</v>
      </c>
      <c r="AY525" s="235" t="s">
        <v>139</v>
      </c>
    </row>
    <row r="526" s="14" customFormat="1">
      <c r="A526" s="14"/>
      <c r="B526" s="236"/>
      <c r="C526" s="237"/>
      <c r="D526" s="219" t="s">
        <v>152</v>
      </c>
      <c r="E526" s="238" t="s">
        <v>19</v>
      </c>
      <c r="F526" s="239" t="s">
        <v>307</v>
      </c>
      <c r="G526" s="237"/>
      <c r="H526" s="240">
        <v>6.6699999999999999</v>
      </c>
      <c r="I526" s="241"/>
      <c r="J526" s="237"/>
      <c r="K526" s="237"/>
      <c r="L526" s="242"/>
      <c r="M526" s="243"/>
      <c r="N526" s="244"/>
      <c r="O526" s="244"/>
      <c r="P526" s="244"/>
      <c r="Q526" s="244"/>
      <c r="R526" s="244"/>
      <c r="S526" s="244"/>
      <c r="T526" s="245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6" t="s">
        <v>152</v>
      </c>
      <c r="AU526" s="246" t="s">
        <v>82</v>
      </c>
      <c r="AV526" s="14" t="s">
        <v>82</v>
      </c>
      <c r="AW526" s="14" t="s">
        <v>33</v>
      </c>
      <c r="AX526" s="14" t="s">
        <v>72</v>
      </c>
      <c r="AY526" s="246" t="s">
        <v>139</v>
      </c>
    </row>
    <row r="527" s="15" customFormat="1">
      <c r="A527" s="15"/>
      <c r="B527" s="257"/>
      <c r="C527" s="258"/>
      <c r="D527" s="219" t="s">
        <v>152</v>
      </c>
      <c r="E527" s="259" t="s">
        <v>19</v>
      </c>
      <c r="F527" s="260" t="s">
        <v>221</v>
      </c>
      <c r="G527" s="258"/>
      <c r="H527" s="261">
        <v>76.629999999999995</v>
      </c>
      <c r="I527" s="262"/>
      <c r="J527" s="258"/>
      <c r="K527" s="258"/>
      <c r="L527" s="263"/>
      <c r="M527" s="264"/>
      <c r="N527" s="265"/>
      <c r="O527" s="265"/>
      <c r="P527" s="265"/>
      <c r="Q527" s="265"/>
      <c r="R527" s="265"/>
      <c r="S527" s="265"/>
      <c r="T527" s="266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7" t="s">
        <v>152</v>
      </c>
      <c r="AU527" s="267" t="s">
        <v>82</v>
      </c>
      <c r="AV527" s="15" t="s">
        <v>146</v>
      </c>
      <c r="AW527" s="15" t="s">
        <v>33</v>
      </c>
      <c r="AX527" s="15" t="s">
        <v>80</v>
      </c>
      <c r="AY527" s="267" t="s">
        <v>139</v>
      </c>
    </row>
    <row r="528" s="2" customFormat="1" ht="44.25" customHeight="1">
      <c r="A528" s="40"/>
      <c r="B528" s="41"/>
      <c r="C528" s="247" t="s">
        <v>820</v>
      </c>
      <c r="D528" s="247" t="s">
        <v>190</v>
      </c>
      <c r="E528" s="248" t="s">
        <v>821</v>
      </c>
      <c r="F528" s="249" t="s">
        <v>822</v>
      </c>
      <c r="G528" s="250" t="s">
        <v>206</v>
      </c>
      <c r="H528" s="251">
        <v>84.293000000000006</v>
      </c>
      <c r="I528" s="252"/>
      <c r="J528" s="253">
        <f>ROUND(I528*H528,2)</f>
        <v>0</v>
      </c>
      <c r="K528" s="249" t="s">
        <v>145</v>
      </c>
      <c r="L528" s="254"/>
      <c r="M528" s="255" t="s">
        <v>19</v>
      </c>
      <c r="N528" s="256" t="s">
        <v>43</v>
      </c>
      <c r="O528" s="86"/>
      <c r="P528" s="215">
        <f>O528*H528</f>
        <v>0</v>
      </c>
      <c r="Q528" s="215">
        <v>0.0042900000000000004</v>
      </c>
      <c r="R528" s="215">
        <f>Q528*H528</f>
        <v>0.36161697000000004</v>
      </c>
      <c r="S528" s="215">
        <v>0</v>
      </c>
      <c r="T528" s="216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7" t="s">
        <v>373</v>
      </c>
      <c r="AT528" s="217" t="s">
        <v>190</v>
      </c>
      <c r="AU528" s="217" t="s">
        <v>82</v>
      </c>
      <c r="AY528" s="19" t="s">
        <v>139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9" t="s">
        <v>80</v>
      </c>
      <c r="BK528" s="218">
        <f>ROUND(I528*H528,2)</f>
        <v>0</v>
      </c>
      <c r="BL528" s="19" t="s">
        <v>261</v>
      </c>
      <c r="BM528" s="217" t="s">
        <v>823</v>
      </c>
    </row>
    <row r="529" s="2" customFormat="1">
      <c r="A529" s="40"/>
      <c r="B529" s="41"/>
      <c r="C529" s="42"/>
      <c r="D529" s="219" t="s">
        <v>148</v>
      </c>
      <c r="E529" s="42"/>
      <c r="F529" s="220" t="s">
        <v>822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148</v>
      </c>
      <c r="AU529" s="19" t="s">
        <v>82</v>
      </c>
    </row>
    <row r="530" s="14" customFormat="1">
      <c r="A530" s="14"/>
      <c r="B530" s="236"/>
      <c r="C530" s="237"/>
      <c r="D530" s="219" t="s">
        <v>152</v>
      </c>
      <c r="E530" s="238" t="s">
        <v>19</v>
      </c>
      <c r="F530" s="239" t="s">
        <v>824</v>
      </c>
      <c r="G530" s="237"/>
      <c r="H530" s="240">
        <v>84.293000000000006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6" t="s">
        <v>152</v>
      </c>
      <c r="AU530" s="246" t="s">
        <v>82</v>
      </c>
      <c r="AV530" s="14" t="s">
        <v>82</v>
      </c>
      <c r="AW530" s="14" t="s">
        <v>33</v>
      </c>
      <c r="AX530" s="14" t="s">
        <v>80</v>
      </c>
      <c r="AY530" s="246" t="s">
        <v>139</v>
      </c>
    </row>
    <row r="531" s="2" customFormat="1" ht="16.5" customHeight="1">
      <c r="A531" s="40"/>
      <c r="B531" s="41"/>
      <c r="C531" s="206" t="s">
        <v>825</v>
      </c>
      <c r="D531" s="206" t="s">
        <v>141</v>
      </c>
      <c r="E531" s="207" t="s">
        <v>826</v>
      </c>
      <c r="F531" s="208" t="s">
        <v>827</v>
      </c>
      <c r="G531" s="209" t="s">
        <v>225</v>
      </c>
      <c r="H531" s="210">
        <v>74.099999999999994</v>
      </c>
      <c r="I531" s="211"/>
      <c r="J531" s="212">
        <f>ROUND(I531*H531,2)</f>
        <v>0</v>
      </c>
      <c r="K531" s="208" t="s">
        <v>145</v>
      </c>
      <c r="L531" s="46"/>
      <c r="M531" s="213" t="s">
        <v>19</v>
      </c>
      <c r="N531" s="214" t="s">
        <v>43</v>
      </c>
      <c r="O531" s="86"/>
      <c r="P531" s="215">
        <f>O531*H531</f>
        <v>0</v>
      </c>
      <c r="Q531" s="215">
        <v>3.0000000000000001E-05</v>
      </c>
      <c r="R531" s="215">
        <f>Q531*H531</f>
        <v>0.0022229999999999997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261</v>
      </c>
      <c r="AT531" s="217" t="s">
        <v>141</v>
      </c>
      <c r="AU531" s="217" t="s">
        <v>82</v>
      </c>
      <c r="AY531" s="19" t="s">
        <v>139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80</v>
      </c>
      <c r="BK531" s="218">
        <f>ROUND(I531*H531,2)</f>
        <v>0</v>
      </c>
      <c r="BL531" s="19" t="s">
        <v>261</v>
      </c>
      <c r="BM531" s="217" t="s">
        <v>828</v>
      </c>
    </row>
    <row r="532" s="2" customFormat="1">
      <c r="A532" s="40"/>
      <c r="B532" s="41"/>
      <c r="C532" s="42"/>
      <c r="D532" s="219" t="s">
        <v>148</v>
      </c>
      <c r="E532" s="42"/>
      <c r="F532" s="220" t="s">
        <v>829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148</v>
      </c>
      <c r="AU532" s="19" t="s">
        <v>82</v>
      </c>
    </row>
    <row r="533" s="2" customFormat="1">
      <c r="A533" s="40"/>
      <c r="B533" s="41"/>
      <c r="C533" s="42"/>
      <c r="D533" s="224" t="s">
        <v>150</v>
      </c>
      <c r="E533" s="42"/>
      <c r="F533" s="225" t="s">
        <v>830</v>
      </c>
      <c r="G533" s="42"/>
      <c r="H533" s="42"/>
      <c r="I533" s="221"/>
      <c r="J533" s="42"/>
      <c r="K533" s="42"/>
      <c r="L533" s="46"/>
      <c r="M533" s="222"/>
      <c r="N533" s="223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150</v>
      </c>
      <c r="AU533" s="19" t="s">
        <v>82</v>
      </c>
    </row>
    <row r="534" s="13" customFormat="1">
      <c r="A534" s="13"/>
      <c r="B534" s="226"/>
      <c r="C534" s="227"/>
      <c r="D534" s="219" t="s">
        <v>152</v>
      </c>
      <c r="E534" s="228" t="s">
        <v>19</v>
      </c>
      <c r="F534" s="229" t="s">
        <v>301</v>
      </c>
      <c r="G534" s="227"/>
      <c r="H534" s="228" t="s">
        <v>19</v>
      </c>
      <c r="I534" s="230"/>
      <c r="J534" s="227"/>
      <c r="K534" s="227"/>
      <c r="L534" s="231"/>
      <c r="M534" s="232"/>
      <c r="N534" s="233"/>
      <c r="O534" s="233"/>
      <c r="P534" s="233"/>
      <c r="Q534" s="233"/>
      <c r="R534" s="233"/>
      <c r="S534" s="233"/>
      <c r="T534" s="23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5" t="s">
        <v>152</v>
      </c>
      <c r="AU534" s="235" t="s">
        <v>82</v>
      </c>
      <c r="AV534" s="13" t="s">
        <v>80</v>
      </c>
      <c r="AW534" s="13" t="s">
        <v>33</v>
      </c>
      <c r="AX534" s="13" t="s">
        <v>72</v>
      </c>
      <c r="AY534" s="235" t="s">
        <v>139</v>
      </c>
    </row>
    <row r="535" s="14" customFormat="1">
      <c r="A535" s="14"/>
      <c r="B535" s="236"/>
      <c r="C535" s="237"/>
      <c r="D535" s="219" t="s">
        <v>152</v>
      </c>
      <c r="E535" s="238" t="s">
        <v>19</v>
      </c>
      <c r="F535" s="239" t="s">
        <v>831</v>
      </c>
      <c r="G535" s="237"/>
      <c r="H535" s="240">
        <v>28.899999999999999</v>
      </c>
      <c r="I535" s="241"/>
      <c r="J535" s="237"/>
      <c r="K535" s="237"/>
      <c r="L535" s="242"/>
      <c r="M535" s="243"/>
      <c r="N535" s="244"/>
      <c r="O535" s="244"/>
      <c r="P535" s="244"/>
      <c r="Q535" s="244"/>
      <c r="R535" s="244"/>
      <c r="S535" s="244"/>
      <c r="T535" s="24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6" t="s">
        <v>152</v>
      </c>
      <c r="AU535" s="246" t="s">
        <v>82</v>
      </c>
      <c r="AV535" s="14" t="s">
        <v>82</v>
      </c>
      <c r="AW535" s="14" t="s">
        <v>33</v>
      </c>
      <c r="AX535" s="14" t="s">
        <v>72</v>
      </c>
      <c r="AY535" s="246" t="s">
        <v>139</v>
      </c>
    </row>
    <row r="536" s="13" customFormat="1">
      <c r="A536" s="13"/>
      <c r="B536" s="226"/>
      <c r="C536" s="227"/>
      <c r="D536" s="219" t="s">
        <v>152</v>
      </c>
      <c r="E536" s="228" t="s">
        <v>19</v>
      </c>
      <c r="F536" s="229" t="s">
        <v>303</v>
      </c>
      <c r="G536" s="227"/>
      <c r="H536" s="228" t="s">
        <v>19</v>
      </c>
      <c r="I536" s="230"/>
      <c r="J536" s="227"/>
      <c r="K536" s="227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152</v>
      </c>
      <c r="AU536" s="235" t="s">
        <v>82</v>
      </c>
      <c r="AV536" s="13" t="s">
        <v>80</v>
      </c>
      <c r="AW536" s="13" t="s">
        <v>33</v>
      </c>
      <c r="AX536" s="13" t="s">
        <v>72</v>
      </c>
      <c r="AY536" s="235" t="s">
        <v>139</v>
      </c>
    </row>
    <row r="537" s="14" customFormat="1">
      <c r="A537" s="14"/>
      <c r="B537" s="236"/>
      <c r="C537" s="237"/>
      <c r="D537" s="219" t="s">
        <v>152</v>
      </c>
      <c r="E537" s="238" t="s">
        <v>19</v>
      </c>
      <c r="F537" s="239" t="s">
        <v>832</v>
      </c>
      <c r="G537" s="237"/>
      <c r="H537" s="240">
        <v>23.899999999999999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152</v>
      </c>
      <c r="AU537" s="246" t="s">
        <v>82</v>
      </c>
      <c r="AV537" s="14" t="s">
        <v>82</v>
      </c>
      <c r="AW537" s="14" t="s">
        <v>33</v>
      </c>
      <c r="AX537" s="14" t="s">
        <v>72</v>
      </c>
      <c r="AY537" s="246" t="s">
        <v>139</v>
      </c>
    </row>
    <row r="538" s="13" customFormat="1">
      <c r="A538" s="13"/>
      <c r="B538" s="226"/>
      <c r="C538" s="227"/>
      <c r="D538" s="219" t="s">
        <v>152</v>
      </c>
      <c r="E538" s="228" t="s">
        <v>19</v>
      </c>
      <c r="F538" s="229" t="s">
        <v>305</v>
      </c>
      <c r="G538" s="227"/>
      <c r="H538" s="228" t="s">
        <v>19</v>
      </c>
      <c r="I538" s="230"/>
      <c r="J538" s="227"/>
      <c r="K538" s="227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152</v>
      </c>
      <c r="AU538" s="235" t="s">
        <v>82</v>
      </c>
      <c r="AV538" s="13" t="s">
        <v>80</v>
      </c>
      <c r="AW538" s="13" t="s">
        <v>33</v>
      </c>
      <c r="AX538" s="13" t="s">
        <v>72</v>
      </c>
      <c r="AY538" s="235" t="s">
        <v>139</v>
      </c>
    </row>
    <row r="539" s="14" customFormat="1">
      <c r="A539" s="14"/>
      <c r="B539" s="236"/>
      <c r="C539" s="237"/>
      <c r="D539" s="219" t="s">
        <v>152</v>
      </c>
      <c r="E539" s="238" t="s">
        <v>19</v>
      </c>
      <c r="F539" s="239" t="s">
        <v>833</v>
      </c>
      <c r="G539" s="237"/>
      <c r="H539" s="240">
        <v>10.1</v>
      </c>
      <c r="I539" s="241"/>
      <c r="J539" s="237"/>
      <c r="K539" s="237"/>
      <c r="L539" s="242"/>
      <c r="M539" s="243"/>
      <c r="N539" s="244"/>
      <c r="O539" s="244"/>
      <c r="P539" s="244"/>
      <c r="Q539" s="244"/>
      <c r="R539" s="244"/>
      <c r="S539" s="244"/>
      <c r="T539" s="24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6" t="s">
        <v>152</v>
      </c>
      <c r="AU539" s="246" t="s">
        <v>82</v>
      </c>
      <c r="AV539" s="14" t="s">
        <v>82</v>
      </c>
      <c r="AW539" s="14" t="s">
        <v>33</v>
      </c>
      <c r="AX539" s="14" t="s">
        <v>72</v>
      </c>
      <c r="AY539" s="246" t="s">
        <v>139</v>
      </c>
    </row>
    <row r="540" s="13" customFormat="1">
      <c r="A540" s="13"/>
      <c r="B540" s="226"/>
      <c r="C540" s="227"/>
      <c r="D540" s="219" t="s">
        <v>152</v>
      </c>
      <c r="E540" s="228" t="s">
        <v>19</v>
      </c>
      <c r="F540" s="229" t="s">
        <v>210</v>
      </c>
      <c r="G540" s="227"/>
      <c r="H540" s="228" t="s">
        <v>19</v>
      </c>
      <c r="I540" s="230"/>
      <c r="J540" s="227"/>
      <c r="K540" s="227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152</v>
      </c>
      <c r="AU540" s="235" t="s">
        <v>82</v>
      </c>
      <c r="AV540" s="13" t="s">
        <v>80</v>
      </c>
      <c r="AW540" s="13" t="s">
        <v>33</v>
      </c>
      <c r="AX540" s="13" t="s">
        <v>72</v>
      </c>
      <c r="AY540" s="235" t="s">
        <v>139</v>
      </c>
    </row>
    <row r="541" s="14" customFormat="1">
      <c r="A541" s="14"/>
      <c r="B541" s="236"/>
      <c r="C541" s="237"/>
      <c r="D541" s="219" t="s">
        <v>152</v>
      </c>
      <c r="E541" s="238" t="s">
        <v>19</v>
      </c>
      <c r="F541" s="239" t="s">
        <v>834</v>
      </c>
      <c r="G541" s="237"/>
      <c r="H541" s="240">
        <v>11.199999999999999</v>
      </c>
      <c r="I541" s="241"/>
      <c r="J541" s="237"/>
      <c r="K541" s="237"/>
      <c r="L541" s="242"/>
      <c r="M541" s="243"/>
      <c r="N541" s="244"/>
      <c r="O541" s="244"/>
      <c r="P541" s="244"/>
      <c r="Q541" s="244"/>
      <c r="R541" s="244"/>
      <c r="S541" s="244"/>
      <c r="T541" s="24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6" t="s">
        <v>152</v>
      </c>
      <c r="AU541" s="246" t="s">
        <v>82</v>
      </c>
      <c r="AV541" s="14" t="s">
        <v>82</v>
      </c>
      <c r="AW541" s="14" t="s">
        <v>33</v>
      </c>
      <c r="AX541" s="14" t="s">
        <v>72</v>
      </c>
      <c r="AY541" s="246" t="s">
        <v>139</v>
      </c>
    </row>
    <row r="542" s="15" customFormat="1">
      <c r="A542" s="15"/>
      <c r="B542" s="257"/>
      <c r="C542" s="258"/>
      <c r="D542" s="219" t="s">
        <v>152</v>
      </c>
      <c r="E542" s="259" t="s">
        <v>19</v>
      </c>
      <c r="F542" s="260" t="s">
        <v>221</v>
      </c>
      <c r="G542" s="258"/>
      <c r="H542" s="261">
        <v>74.099999999999994</v>
      </c>
      <c r="I542" s="262"/>
      <c r="J542" s="258"/>
      <c r="K542" s="258"/>
      <c r="L542" s="263"/>
      <c r="M542" s="264"/>
      <c r="N542" s="265"/>
      <c r="O542" s="265"/>
      <c r="P542" s="265"/>
      <c r="Q542" s="265"/>
      <c r="R542" s="265"/>
      <c r="S542" s="265"/>
      <c r="T542" s="266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7" t="s">
        <v>152</v>
      </c>
      <c r="AU542" s="267" t="s">
        <v>82</v>
      </c>
      <c r="AV542" s="15" t="s">
        <v>146</v>
      </c>
      <c r="AW542" s="15" t="s">
        <v>33</v>
      </c>
      <c r="AX542" s="15" t="s">
        <v>80</v>
      </c>
      <c r="AY542" s="267" t="s">
        <v>139</v>
      </c>
    </row>
    <row r="543" s="2" customFormat="1" ht="16.5" customHeight="1">
      <c r="A543" s="40"/>
      <c r="B543" s="41"/>
      <c r="C543" s="247" t="s">
        <v>835</v>
      </c>
      <c r="D543" s="247" t="s">
        <v>190</v>
      </c>
      <c r="E543" s="248" t="s">
        <v>836</v>
      </c>
      <c r="F543" s="249" t="s">
        <v>837</v>
      </c>
      <c r="G543" s="250" t="s">
        <v>225</v>
      </c>
      <c r="H543" s="251">
        <v>75.581999999999994</v>
      </c>
      <c r="I543" s="252"/>
      <c r="J543" s="253">
        <f>ROUND(I543*H543,2)</f>
        <v>0</v>
      </c>
      <c r="K543" s="249" t="s">
        <v>145</v>
      </c>
      <c r="L543" s="254"/>
      <c r="M543" s="255" t="s">
        <v>19</v>
      </c>
      <c r="N543" s="256" t="s">
        <v>43</v>
      </c>
      <c r="O543" s="86"/>
      <c r="P543" s="215">
        <f>O543*H543</f>
        <v>0</v>
      </c>
      <c r="Q543" s="215">
        <v>0.00038000000000000002</v>
      </c>
      <c r="R543" s="215">
        <f>Q543*H543</f>
        <v>0.028721159999999999</v>
      </c>
      <c r="S543" s="215">
        <v>0</v>
      </c>
      <c r="T543" s="216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17" t="s">
        <v>373</v>
      </c>
      <c r="AT543" s="217" t="s">
        <v>190</v>
      </c>
      <c r="AU543" s="217" t="s">
        <v>82</v>
      </c>
      <c r="AY543" s="19" t="s">
        <v>139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9" t="s">
        <v>80</v>
      </c>
      <c r="BK543" s="218">
        <f>ROUND(I543*H543,2)</f>
        <v>0</v>
      </c>
      <c r="BL543" s="19" t="s">
        <v>261</v>
      </c>
      <c r="BM543" s="217" t="s">
        <v>838</v>
      </c>
    </row>
    <row r="544" s="2" customFormat="1">
      <c r="A544" s="40"/>
      <c r="B544" s="41"/>
      <c r="C544" s="42"/>
      <c r="D544" s="219" t="s">
        <v>148</v>
      </c>
      <c r="E544" s="42"/>
      <c r="F544" s="220" t="s">
        <v>837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148</v>
      </c>
      <c r="AU544" s="19" t="s">
        <v>82</v>
      </c>
    </row>
    <row r="545" s="14" customFormat="1">
      <c r="A545" s="14"/>
      <c r="B545" s="236"/>
      <c r="C545" s="237"/>
      <c r="D545" s="219" t="s">
        <v>152</v>
      </c>
      <c r="E545" s="238" t="s">
        <v>19</v>
      </c>
      <c r="F545" s="239" t="s">
        <v>839</v>
      </c>
      <c r="G545" s="237"/>
      <c r="H545" s="240">
        <v>75.581999999999994</v>
      </c>
      <c r="I545" s="241"/>
      <c r="J545" s="237"/>
      <c r="K545" s="237"/>
      <c r="L545" s="242"/>
      <c r="M545" s="243"/>
      <c r="N545" s="244"/>
      <c r="O545" s="244"/>
      <c r="P545" s="244"/>
      <c r="Q545" s="244"/>
      <c r="R545" s="244"/>
      <c r="S545" s="244"/>
      <c r="T545" s="24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6" t="s">
        <v>152</v>
      </c>
      <c r="AU545" s="246" t="s">
        <v>82</v>
      </c>
      <c r="AV545" s="14" t="s">
        <v>82</v>
      </c>
      <c r="AW545" s="14" t="s">
        <v>33</v>
      </c>
      <c r="AX545" s="14" t="s">
        <v>80</v>
      </c>
      <c r="AY545" s="246" t="s">
        <v>139</v>
      </c>
    </row>
    <row r="546" s="2" customFormat="1" ht="24.15" customHeight="1">
      <c r="A546" s="40"/>
      <c r="B546" s="41"/>
      <c r="C546" s="206" t="s">
        <v>840</v>
      </c>
      <c r="D546" s="206" t="s">
        <v>141</v>
      </c>
      <c r="E546" s="207" t="s">
        <v>841</v>
      </c>
      <c r="F546" s="208" t="s">
        <v>842</v>
      </c>
      <c r="G546" s="209" t="s">
        <v>170</v>
      </c>
      <c r="H546" s="210">
        <v>0.44600000000000001</v>
      </c>
      <c r="I546" s="211"/>
      <c r="J546" s="212">
        <f>ROUND(I546*H546,2)</f>
        <v>0</v>
      </c>
      <c r="K546" s="208" t="s">
        <v>145</v>
      </c>
      <c r="L546" s="46"/>
      <c r="M546" s="213" t="s">
        <v>19</v>
      </c>
      <c r="N546" s="214" t="s">
        <v>43</v>
      </c>
      <c r="O546" s="86"/>
      <c r="P546" s="215">
        <f>O546*H546</f>
        <v>0</v>
      </c>
      <c r="Q546" s="215">
        <v>0</v>
      </c>
      <c r="R546" s="215">
        <f>Q546*H546</f>
        <v>0</v>
      </c>
      <c r="S546" s="215">
        <v>0</v>
      </c>
      <c r="T546" s="21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261</v>
      </c>
      <c r="AT546" s="217" t="s">
        <v>141</v>
      </c>
      <c r="AU546" s="217" t="s">
        <v>82</v>
      </c>
      <c r="AY546" s="19" t="s">
        <v>139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80</v>
      </c>
      <c r="BK546" s="218">
        <f>ROUND(I546*H546,2)</f>
        <v>0</v>
      </c>
      <c r="BL546" s="19" t="s">
        <v>261</v>
      </c>
      <c r="BM546" s="217" t="s">
        <v>843</v>
      </c>
    </row>
    <row r="547" s="2" customFormat="1">
      <c r="A547" s="40"/>
      <c r="B547" s="41"/>
      <c r="C547" s="42"/>
      <c r="D547" s="219" t="s">
        <v>148</v>
      </c>
      <c r="E547" s="42"/>
      <c r="F547" s="220" t="s">
        <v>844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148</v>
      </c>
      <c r="AU547" s="19" t="s">
        <v>82</v>
      </c>
    </row>
    <row r="548" s="2" customFormat="1">
      <c r="A548" s="40"/>
      <c r="B548" s="41"/>
      <c r="C548" s="42"/>
      <c r="D548" s="224" t="s">
        <v>150</v>
      </c>
      <c r="E548" s="42"/>
      <c r="F548" s="225" t="s">
        <v>845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150</v>
      </c>
      <c r="AU548" s="19" t="s">
        <v>82</v>
      </c>
    </row>
    <row r="549" s="12" customFormat="1" ht="22.8" customHeight="1">
      <c r="A549" s="12"/>
      <c r="B549" s="190"/>
      <c r="C549" s="191"/>
      <c r="D549" s="192" t="s">
        <v>71</v>
      </c>
      <c r="E549" s="204" t="s">
        <v>846</v>
      </c>
      <c r="F549" s="204" t="s">
        <v>847</v>
      </c>
      <c r="G549" s="191"/>
      <c r="H549" s="191"/>
      <c r="I549" s="194"/>
      <c r="J549" s="205">
        <f>BK549</f>
        <v>0</v>
      </c>
      <c r="K549" s="191"/>
      <c r="L549" s="196"/>
      <c r="M549" s="197"/>
      <c r="N549" s="198"/>
      <c r="O549" s="198"/>
      <c r="P549" s="199">
        <f>SUM(P550:P589)</f>
        <v>0</v>
      </c>
      <c r="Q549" s="198"/>
      <c r="R549" s="199">
        <f>SUM(R550:R589)</f>
        <v>0.24677800000000003</v>
      </c>
      <c r="S549" s="198"/>
      <c r="T549" s="200">
        <f>SUM(T550:T589)</f>
        <v>5.7946499999999999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1" t="s">
        <v>82</v>
      </c>
      <c r="AT549" s="202" t="s">
        <v>71</v>
      </c>
      <c r="AU549" s="202" t="s">
        <v>80</v>
      </c>
      <c r="AY549" s="201" t="s">
        <v>139</v>
      </c>
      <c r="BK549" s="203">
        <f>SUM(BK550:BK589)</f>
        <v>0</v>
      </c>
    </row>
    <row r="550" s="2" customFormat="1" ht="16.5" customHeight="1">
      <c r="A550" s="40"/>
      <c r="B550" s="41"/>
      <c r="C550" s="206" t="s">
        <v>848</v>
      </c>
      <c r="D550" s="206" t="s">
        <v>141</v>
      </c>
      <c r="E550" s="207" t="s">
        <v>849</v>
      </c>
      <c r="F550" s="208" t="s">
        <v>850</v>
      </c>
      <c r="G550" s="209" t="s">
        <v>206</v>
      </c>
      <c r="H550" s="210">
        <v>10</v>
      </c>
      <c r="I550" s="211"/>
      <c r="J550" s="212">
        <f>ROUND(I550*H550,2)</f>
        <v>0</v>
      </c>
      <c r="K550" s="208" t="s">
        <v>145</v>
      </c>
      <c r="L550" s="46"/>
      <c r="M550" s="213" t="s">
        <v>19</v>
      </c>
      <c r="N550" s="214" t="s">
        <v>43</v>
      </c>
      <c r="O550" s="86"/>
      <c r="P550" s="215">
        <f>O550*H550</f>
        <v>0</v>
      </c>
      <c r="Q550" s="215">
        <v>0.00029999999999999997</v>
      </c>
      <c r="R550" s="215">
        <f>Q550*H550</f>
        <v>0.0029999999999999996</v>
      </c>
      <c r="S550" s="215">
        <v>0</v>
      </c>
      <c r="T550" s="216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7" t="s">
        <v>261</v>
      </c>
      <c r="AT550" s="217" t="s">
        <v>141</v>
      </c>
      <c r="AU550" s="217" t="s">
        <v>82</v>
      </c>
      <c r="AY550" s="19" t="s">
        <v>139</v>
      </c>
      <c r="BE550" s="218">
        <f>IF(N550="základní",J550,0)</f>
        <v>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9" t="s">
        <v>80</v>
      </c>
      <c r="BK550" s="218">
        <f>ROUND(I550*H550,2)</f>
        <v>0</v>
      </c>
      <c r="BL550" s="19" t="s">
        <v>261</v>
      </c>
      <c r="BM550" s="217" t="s">
        <v>851</v>
      </c>
    </row>
    <row r="551" s="2" customFormat="1">
      <c r="A551" s="40"/>
      <c r="B551" s="41"/>
      <c r="C551" s="42"/>
      <c r="D551" s="219" t="s">
        <v>148</v>
      </c>
      <c r="E551" s="42"/>
      <c r="F551" s="220" t="s">
        <v>852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148</v>
      </c>
      <c r="AU551" s="19" t="s">
        <v>82</v>
      </c>
    </row>
    <row r="552" s="2" customFormat="1">
      <c r="A552" s="40"/>
      <c r="B552" s="41"/>
      <c r="C552" s="42"/>
      <c r="D552" s="224" t="s">
        <v>150</v>
      </c>
      <c r="E552" s="42"/>
      <c r="F552" s="225" t="s">
        <v>853</v>
      </c>
      <c r="G552" s="42"/>
      <c r="H552" s="42"/>
      <c r="I552" s="221"/>
      <c r="J552" s="42"/>
      <c r="K552" s="42"/>
      <c r="L552" s="46"/>
      <c r="M552" s="222"/>
      <c r="N552" s="22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150</v>
      </c>
      <c r="AU552" s="19" t="s">
        <v>82</v>
      </c>
    </row>
    <row r="553" s="2" customFormat="1" ht="16.5" customHeight="1">
      <c r="A553" s="40"/>
      <c r="B553" s="41"/>
      <c r="C553" s="206" t="s">
        <v>854</v>
      </c>
      <c r="D553" s="206" t="s">
        <v>141</v>
      </c>
      <c r="E553" s="207" t="s">
        <v>855</v>
      </c>
      <c r="F553" s="208" t="s">
        <v>856</v>
      </c>
      <c r="G553" s="209" t="s">
        <v>206</v>
      </c>
      <c r="H553" s="210">
        <v>10</v>
      </c>
      <c r="I553" s="211"/>
      <c r="J553" s="212">
        <f>ROUND(I553*H553,2)</f>
        <v>0</v>
      </c>
      <c r="K553" s="208" t="s">
        <v>145</v>
      </c>
      <c r="L553" s="46"/>
      <c r="M553" s="213" t="s">
        <v>19</v>
      </c>
      <c r="N553" s="214" t="s">
        <v>43</v>
      </c>
      <c r="O553" s="86"/>
      <c r="P553" s="215">
        <f>O553*H553</f>
        <v>0</v>
      </c>
      <c r="Q553" s="215">
        <v>0.0044999999999999997</v>
      </c>
      <c r="R553" s="215">
        <f>Q553*H553</f>
        <v>0.044999999999999998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261</v>
      </c>
      <c r="AT553" s="217" t="s">
        <v>141</v>
      </c>
      <c r="AU553" s="217" t="s">
        <v>82</v>
      </c>
      <c r="AY553" s="19" t="s">
        <v>139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80</v>
      </c>
      <c r="BK553" s="218">
        <f>ROUND(I553*H553,2)</f>
        <v>0</v>
      </c>
      <c r="BL553" s="19" t="s">
        <v>261</v>
      </c>
      <c r="BM553" s="217" t="s">
        <v>857</v>
      </c>
    </row>
    <row r="554" s="2" customFormat="1">
      <c r="A554" s="40"/>
      <c r="B554" s="41"/>
      <c r="C554" s="42"/>
      <c r="D554" s="219" t="s">
        <v>148</v>
      </c>
      <c r="E554" s="42"/>
      <c r="F554" s="220" t="s">
        <v>858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148</v>
      </c>
      <c r="AU554" s="19" t="s">
        <v>82</v>
      </c>
    </row>
    <row r="555" s="2" customFormat="1">
      <c r="A555" s="40"/>
      <c r="B555" s="41"/>
      <c r="C555" s="42"/>
      <c r="D555" s="224" t="s">
        <v>150</v>
      </c>
      <c r="E555" s="42"/>
      <c r="F555" s="225" t="s">
        <v>859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150</v>
      </c>
      <c r="AU555" s="19" t="s">
        <v>82</v>
      </c>
    </row>
    <row r="556" s="2" customFormat="1" ht="24.15" customHeight="1">
      <c r="A556" s="40"/>
      <c r="B556" s="41"/>
      <c r="C556" s="206" t="s">
        <v>860</v>
      </c>
      <c r="D556" s="206" t="s">
        <v>141</v>
      </c>
      <c r="E556" s="207" t="s">
        <v>861</v>
      </c>
      <c r="F556" s="208" t="s">
        <v>862</v>
      </c>
      <c r="G556" s="209" t="s">
        <v>206</v>
      </c>
      <c r="H556" s="210">
        <v>71.099999999999994</v>
      </c>
      <c r="I556" s="211"/>
      <c r="J556" s="212">
        <f>ROUND(I556*H556,2)</f>
        <v>0</v>
      </c>
      <c r="K556" s="208" t="s">
        <v>145</v>
      </c>
      <c r="L556" s="46"/>
      <c r="M556" s="213" t="s">
        <v>19</v>
      </c>
      <c r="N556" s="214" t="s">
        <v>43</v>
      </c>
      <c r="O556" s="86"/>
      <c r="P556" s="215">
        <f>O556*H556</f>
        <v>0</v>
      </c>
      <c r="Q556" s="215">
        <v>0</v>
      </c>
      <c r="R556" s="215">
        <f>Q556*H556</f>
        <v>0</v>
      </c>
      <c r="S556" s="215">
        <v>0.081500000000000003</v>
      </c>
      <c r="T556" s="216">
        <f>S556*H556</f>
        <v>5.7946499999999999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261</v>
      </c>
      <c r="AT556" s="217" t="s">
        <v>141</v>
      </c>
      <c r="AU556" s="217" t="s">
        <v>82</v>
      </c>
      <c r="AY556" s="19" t="s">
        <v>139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80</v>
      </c>
      <c r="BK556" s="218">
        <f>ROUND(I556*H556,2)</f>
        <v>0</v>
      </c>
      <c r="BL556" s="19" t="s">
        <v>261</v>
      </c>
      <c r="BM556" s="217" t="s">
        <v>863</v>
      </c>
    </row>
    <row r="557" s="2" customFormat="1">
      <c r="A557" s="40"/>
      <c r="B557" s="41"/>
      <c r="C557" s="42"/>
      <c r="D557" s="219" t="s">
        <v>148</v>
      </c>
      <c r="E557" s="42"/>
      <c r="F557" s="220" t="s">
        <v>864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148</v>
      </c>
      <c r="AU557" s="19" t="s">
        <v>82</v>
      </c>
    </row>
    <row r="558" s="2" customFormat="1">
      <c r="A558" s="40"/>
      <c r="B558" s="41"/>
      <c r="C558" s="42"/>
      <c r="D558" s="224" t="s">
        <v>150</v>
      </c>
      <c r="E558" s="42"/>
      <c r="F558" s="225" t="s">
        <v>865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150</v>
      </c>
      <c r="AU558" s="19" t="s">
        <v>82</v>
      </c>
    </row>
    <row r="559" s="14" customFormat="1">
      <c r="A559" s="14"/>
      <c r="B559" s="236"/>
      <c r="C559" s="237"/>
      <c r="D559" s="219" t="s">
        <v>152</v>
      </c>
      <c r="E559" s="238" t="s">
        <v>19</v>
      </c>
      <c r="F559" s="239" t="s">
        <v>276</v>
      </c>
      <c r="G559" s="237"/>
      <c r="H559" s="240">
        <v>47.159999999999997</v>
      </c>
      <c r="I559" s="241"/>
      <c r="J559" s="237"/>
      <c r="K559" s="237"/>
      <c r="L559" s="242"/>
      <c r="M559" s="243"/>
      <c r="N559" s="244"/>
      <c r="O559" s="244"/>
      <c r="P559" s="244"/>
      <c r="Q559" s="244"/>
      <c r="R559" s="244"/>
      <c r="S559" s="244"/>
      <c r="T559" s="24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6" t="s">
        <v>152</v>
      </c>
      <c r="AU559" s="246" t="s">
        <v>82</v>
      </c>
      <c r="AV559" s="14" t="s">
        <v>82</v>
      </c>
      <c r="AW559" s="14" t="s">
        <v>33</v>
      </c>
      <c r="AX559" s="14" t="s">
        <v>72</v>
      </c>
      <c r="AY559" s="246" t="s">
        <v>139</v>
      </c>
    </row>
    <row r="560" s="14" customFormat="1">
      <c r="A560" s="14"/>
      <c r="B560" s="236"/>
      <c r="C560" s="237"/>
      <c r="D560" s="219" t="s">
        <v>152</v>
      </c>
      <c r="E560" s="238" t="s">
        <v>19</v>
      </c>
      <c r="F560" s="239" t="s">
        <v>277</v>
      </c>
      <c r="G560" s="237"/>
      <c r="H560" s="240">
        <v>23.940000000000001</v>
      </c>
      <c r="I560" s="241"/>
      <c r="J560" s="237"/>
      <c r="K560" s="237"/>
      <c r="L560" s="242"/>
      <c r="M560" s="243"/>
      <c r="N560" s="244"/>
      <c r="O560" s="244"/>
      <c r="P560" s="244"/>
      <c r="Q560" s="244"/>
      <c r="R560" s="244"/>
      <c r="S560" s="244"/>
      <c r="T560" s="245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6" t="s">
        <v>152</v>
      </c>
      <c r="AU560" s="246" t="s">
        <v>82</v>
      </c>
      <c r="AV560" s="14" t="s">
        <v>82</v>
      </c>
      <c r="AW560" s="14" t="s">
        <v>33</v>
      </c>
      <c r="AX560" s="14" t="s">
        <v>72</v>
      </c>
      <c r="AY560" s="246" t="s">
        <v>139</v>
      </c>
    </row>
    <row r="561" s="15" customFormat="1">
      <c r="A561" s="15"/>
      <c r="B561" s="257"/>
      <c r="C561" s="258"/>
      <c r="D561" s="219" t="s">
        <v>152</v>
      </c>
      <c r="E561" s="259" t="s">
        <v>19</v>
      </c>
      <c r="F561" s="260" t="s">
        <v>221</v>
      </c>
      <c r="G561" s="258"/>
      <c r="H561" s="261">
        <v>71.099999999999994</v>
      </c>
      <c r="I561" s="262"/>
      <c r="J561" s="258"/>
      <c r="K561" s="258"/>
      <c r="L561" s="263"/>
      <c r="M561" s="264"/>
      <c r="N561" s="265"/>
      <c r="O561" s="265"/>
      <c r="P561" s="265"/>
      <c r="Q561" s="265"/>
      <c r="R561" s="265"/>
      <c r="S561" s="265"/>
      <c r="T561" s="266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7" t="s">
        <v>152</v>
      </c>
      <c r="AU561" s="267" t="s">
        <v>82</v>
      </c>
      <c r="AV561" s="15" t="s">
        <v>146</v>
      </c>
      <c r="AW561" s="15" t="s">
        <v>33</v>
      </c>
      <c r="AX561" s="15" t="s">
        <v>80</v>
      </c>
      <c r="AY561" s="267" t="s">
        <v>139</v>
      </c>
    </row>
    <row r="562" s="2" customFormat="1" ht="33" customHeight="1">
      <c r="A562" s="40"/>
      <c r="B562" s="41"/>
      <c r="C562" s="206" t="s">
        <v>866</v>
      </c>
      <c r="D562" s="206" t="s">
        <v>141</v>
      </c>
      <c r="E562" s="207" t="s">
        <v>867</v>
      </c>
      <c r="F562" s="208" t="s">
        <v>868</v>
      </c>
      <c r="G562" s="209" t="s">
        <v>206</v>
      </c>
      <c r="H562" s="210">
        <v>10</v>
      </c>
      <c r="I562" s="211"/>
      <c r="J562" s="212">
        <f>ROUND(I562*H562,2)</f>
        <v>0</v>
      </c>
      <c r="K562" s="208" t="s">
        <v>145</v>
      </c>
      <c r="L562" s="46"/>
      <c r="M562" s="213" t="s">
        <v>19</v>
      </c>
      <c r="N562" s="214" t="s">
        <v>43</v>
      </c>
      <c r="O562" s="86"/>
      <c r="P562" s="215">
        <f>O562*H562</f>
        <v>0</v>
      </c>
      <c r="Q562" s="215">
        <v>0.0053499999999999997</v>
      </c>
      <c r="R562" s="215">
        <f>Q562*H562</f>
        <v>0.053499999999999999</v>
      </c>
      <c r="S562" s="215">
        <v>0</v>
      </c>
      <c r="T562" s="216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7" t="s">
        <v>261</v>
      </c>
      <c r="AT562" s="217" t="s">
        <v>141</v>
      </c>
      <c r="AU562" s="217" t="s">
        <v>82</v>
      </c>
      <c r="AY562" s="19" t="s">
        <v>139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9" t="s">
        <v>80</v>
      </c>
      <c r="BK562" s="218">
        <f>ROUND(I562*H562,2)</f>
        <v>0</v>
      </c>
      <c r="BL562" s="19" t="s">
        <v>261</v>
      </c>
      <c r="BM562" s="217" t="s">
        <v>869</v>
      </c>
    </row>
    <row r="563" s="2" customFormat="1">
      <c r="A563" s="40"/>
      <c r="B563" s="41"/>
      <c r="C563" s="42"/>
      <c r="D563" s="219" t="s">
        <v>148</v>
      </c>
      <c r="E563" s="42"/>
      <c r="F563" s="220" t="s">
        <v>870</v>
      </c>
      <c r="G563" s="42"/>
      <c r="H563" s="42"/>
      <c r="I563" s="221"/>
      <c r="J563" s="42"/>
      <c r="K563" s="42"/>
      <c r="L563" s="46"/>
      <c r="M563" s="222"/>
      <c r="N563" s="223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148</v>
      </c>
      <c r="AU563" s="19" t="s">
        <v>82</v>
      </c>
    </row>
    <row r="564" s="2" customFormat="1">
      <c r="A564" s="40"/>
      <c r="B564" s="41"/>
      <c r="C564" s="42"/>
      <c r="D564" s="224" t="s">
        <v>150</v>
      </c>
      <c r="E564" s="42"/>
      <c r="F564" s="225" t="s">
        <v>871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150</v>
      </c>
      <c r="AU564" s="19" t="s">
        <v>82</v>
      </c>
    </row>
    <row r="565" s="13" customFormat="1">
      <c r="A565" s="13"/>
      <c r="B565" s="226"/>
      <c r="C565" s="227"/>
      <c r="D565" s="219" t="s">
        <v>152</v>
      </c>
      <c r="E565" s="228" t="s">
        <v>19</v>
      </c>
      <c r="F565" s="229" t="s">
        <v>872</v>
      </c>
      <c r="G565" s="227"/>
      <c r="H565" s="228" t="s">
        <v>19</v>
      </c>
      <c r="I565" s="230"/>
      <c r="J565" s="227"/>
      <c r="K565" s="227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152</v>
      </c>
      <c r="AU565" s="235" t="s">
        <v>82</v>
      </c>
      <c r="AV565" s="13" t="s">
        <v>80</v>
      </c>
      <c r="AW565" s="13" t="s">
        <v>33</v>
      </c>
      <c r="AX565" s="13" t="s">
        <v>72</v>
      </c>
      <c r="AY565" s="235" t="s">
        <v>139</v>
      </c>
    </row>
    <row r="566" s="14" customFormat="1">
      <c r="A566" s="14"/>
      <c r="B566" s="236"/>
      <c r="C566" s="237"/>
      <c r="D566" s="219" t="s">
        <v>152</v>
      </c>
      <c r="E566" s="238" t="s">
        <v>19</v>
      </c>
      <c r="F566" s="239" t="s">
        <v>873</v>
      </c>
      <c r="G566" s="237"/>
      <c r="H566" s="240">
        <v>8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6" t="s">
        <v>152</v>
      </c>
      <c r="AU566" s="246" t="s">
        <v>82</v>
      </c>
      <c r="AV566" s="14" t="s">
        <v>82</v>
      </c>
      <c r="AW566" s="14" t="s">
        <v>33</v>
      </c>
      <c r="AX566" s="14" t="s">
        <v>72</v>
      </c>
      <c r="AY566" s="246" t="s">
        <v>139</v>
      </c>
    </row>
    <row r="567" s="13" customFormat="1">
      <c r="A567" s="13"/>
      <c r="B567" s="226"/>
      <c r="C567" s="227"/>
      <c r="D567" s="219" t="s">
        <v>152</v>
      </c>
      <c r="E567" s="228" t="s">
        <v>19</v>
      </c>
      <c r="F567" s="229" t="s">
        <v>874</v>
      </c>
      <c r="G567" s="227"/>
      <c r="H567" s="228" t="s">
        <v>19</v>
      </c>
      <c r="I567" s="230"/>
      <c r="J567" s="227"/>
      <c r="K567" s="227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152</v>
      </c>
      <c r="AU567" s="235" t="s">
        <v>82</v>
      </c>
      <c r="AV567" s="13" t="s">
        <v>80</v>
      </c>
      <c r="AW567" s="13" t="s">
        <v>33</v>
      </c>
      <c r="AX567" s="13" t="s">
        <v>72</v>
      </c>
      <c r="AY567" s="235" t="s">
        <v>139</v>
      </c>
    </row>
    <row r="568" s="14" customFormat="1">
      <c r="A568" s="14"/>
      <c r="B568" s="236"/>
      <c r="C568" s="237"/>
      <c r="D568" s="219" t="s">
        <v>152</v>
      </c>
      <c r="E568" s="238" t="s">
        <v>19</v>
      </c>
      <c r="F568" s="239" t="s">
        <v>82</v>
      </c>
      <c r="G568" s="237"/>
      <c r="H568" s="240">
        <v>2</v>
      </c>
      <c r="I568" s="241"/>
      <c r="J568" s="237"/>
      <c r="K568" s="237"/>
      <c r="L568" s="242"/>
      <c r="M568" s="243"/>
      <c r="N568" s="244"/>
      <c r="O568" s="244"/>
      <c r="P568" s="244"/>
      <c r="Q568" s="244"/>
      <c r="R568" s="244"/>
      <c r="S568" s="244"/>
      <c r="T568" s="24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6" t="s">
        <v>152</v>
      </c>
      <c r="AU568" s="246" t="s">
        <v>82</v>
      </c>
      <c r="AV568" s="14" t="s">
        <v>82</v>
      </c>
      <c r="AW568" s="14" t="s">
        <v>33</v>
      </c>
      <c r="AX568" s="14" t="s">
        <v>72</v>
      </c>
      <c r="AY568" s="246" t="s">
        <v>139</v>
      </c>
    </row>
    <row r="569" s="15" customFormat="1">
      <c r="A569" s="15"/>
      <c r="B569" s="257"/>
      <c r="C569" s="258"/>
      <c r="D569" s="219" t="s">
        <v>152</v>
      </c>
      <c r="E569" s="259" t="s">
        <v>19</v>
      </c>
      <c r="F569" s="260" t="s">
        <v>221</v>
      </c>
      <c r="G569" s="258"/>
      <c r="H569" s="261">
        <v>10</v>
      </c>
      <c r="I569" s="262"/>
      <c r="J569" s="258"/>
      <c r="K569" s="258"/>
      <c r="L569" s="263"/>
      <c r="M569" s="264"/>
      <c r="N569" s="265"/>
      <c r="O569" s="265"/>
      <c r="P569" s="265"/>
      <c r="Q569" s="265"/>
      <c r="R569" s="265"/>
      <c r="S569" s="265"/>
      <c r="T569" s="266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7" t="s">
        <v>152</v>
      </c>
      <c r="AU569" s="267" t="s">
        <v>82</v>
      </c>
      <c r="AV569" s="15" t="s">
        <v>146</v>
      </c>
      <c r="AW569" s="15" t="s">
        <v>33</v>
      </c>
      <c r="AX569" s="15" t="s">
        <v>80</v>
      </c>
      <c r="AY569" s="267" t="s">
        <v>139</v>
      </c>
    </row>
    <row r="570" s="2" customFormat="1" ht="33" customHeight="1">
      <c r="A570" s="40"/>
      <c r="B570" s="41"/>
      <c r="C570" s="247" t="s">
        <v>875</v>
      </c>
      <c r="D570" s="247" t="s">
        <v>190</v>
      </c>
      <c r="E570" s="248" t="s">
        <v>876</v>
      </c>
      <c r="F570" s="249" t="s">
        <v>877</v>
      </c>
      <c r="G570" s="250" t="s">
        <v>206</v>
      </c>
      <c r="H570" s="251">
        <v>11</v>
      </c>
      <c r="I570" s="252"/>
      <c r="J570" s="253">
        <f>ROUND(I570*H570,2)</f>
        <v>0</v>
      </c>
      <c r="K570" s="249" t="s">
        <v>145</v>
      </c>
      <c r="L570" s="254"/>
      <c r="M570" s="255" t="s">
        <v>19</v>
      </c>
      <c r="N570" s="256" t="s">
        <v>43</v>
      </c>
      <c r="O570" s="86"/>
      <c r="P570" s="215">
        <f>O570*H570</f>
        <v>0</v>
      </c>
      <c r="Q570" s="215">
        <v>0.012800000000000001</v>
      </c>
      <c r="R570" s="215">
        <f>Q570*H570</f>
        <v>0.14080000000000001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373</v>
      </c>
      <c r="AT570" s="217" t="s">
        <v>190</v>
      </c>
      <c r="AU570" s="217" t="s">
        <v>82</v>
      </c>
      <c r="AY570" s="19" t="s">
        <v>139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80</v>
      </c>
      <c r="BK570" s="218">
        <f>ROUND(I570*H570,2)</f>
        <v>0</v>
      </c>
      <c r="BL570" s="19" t="s">
        <v>261</v>
      </c>
      <c r="BM570" s="217" t="s">
        <v>878</v>
      </c>
    </row>
    <row r="571" s="2" customFormat="1">
      <c r="A571" s="40"/>
      <c r="B571" s="41"/>
      <c r="C571" s="42"/>
      <c r="D571" s="219" t="s">
        <v>148</v>
      </c>
      <c r="E571" s="42"/>
      <c r="F571" s="220" t="s">
        <v>877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148</v>
      </c>
      <c r="AU571" s="19" t="s">
        <v>82</v>
      </c>
    </row>
    <row r="572" s="14" customFormat="1">
      <c r="A572" s="14"/>
      <c r="B572" s="236"/>
      <c r="C572" s="237"/>
      <c r="D572" s="219" t="s">
        <v>152</v>
      </c>
      <c r="E572" s="238" t="s">
        <v>19</v>
      </c>
      <c r="F572" s="239" t="s">
        <v>879</v>
      </c>
      <c r="G572" s="237"/>
      <c r="H572" s="240">
        <v>11</v>
      </c>
      <c r="I572" s="241"/>
      <c r="J572" s="237"/>
      <c r="K572" s="237"/>
      <c r="L572" s="242"/>
      <c r="M572" s="243"/>
      <c r="N572" s="244"/>
      <c r="O572" s="244"/>
      <c r="P572" s="244"/>
      <c r="Q572" s="244"/>
      <c r="R572" s="244"/>
      <c r="S572" s="244"/>
      <c r="T572" s="24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6" t="s">
        <v>152</v>
      </c>
      <c r="AU572" s="246" t="s">
        <v>82</v>
      </c>
      <c r="AV572" s="14" t="s">
        <v>82</v>
      </c>
      <c r="AW572" s="14" t="s">
        <v>33</v>
      </c>
      <c r="AX572" s="14" t="s">
        <v>80</v>
      </c>
      <c r="AY572" s="246" t="s">
        <v>139</v>
      </c>
    </row>
    <row r="573" s="2" customFormat="1" ht="24.15" customHeight="1">
      <c r="A573" s="40"/>
      <c r="B573" s="41"/>
      <c r="C573" s="206" t="s">
        <v>880</v>
      </c>
      <c r="D573" s="206" t="s">
        <v>141</v>
      </c>
      <c r="E573" s="207" t="s">
        <v>881</v>
      </c>
      <c r="F573" s="208" t="s">
        <v>882</v>
      </c>
      <c r="G573" s="209" t="s">
        <v>225</v>
      </c>
      <c r="H573" s="210">
        <v>13</v>
      </c>
      <c r="I573" s="211"/>
      <c r="J573" s="212">
        <f>ROUND(I573*H573,2)</f>
        <v>0</v>
      </c>
      <c r="K573" s="208" t="s">
        <v>145</v>
      </c>
      <c r="L573" s="46"/>
      <c r="M573" s="213" t="s">
        <v>19</v>
      </c>
      <c r="N573" s="214" t="s">
        <v>43</v>
      </c>
      <c r="O573" s="86"/>
      <c r="P573" s="215">
        <f>O573*H573</f>
        <v>0</v>
      </c>
      <c r="Q573" s="215">
        <v>0.00018000000000000001</v>
      </c>
      <c r="R573" s="215">
        <f>Q573*H573</f>
        <v>0.0023400000000000001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261</v>
      </c>
      <c r="AT573" s="217" t="s">
        <v>141</v>
      </c>
      <c r="AU573" s="217" t="s">
        <v>82</v>
      </c>
      <c r="AY573" s="19" t="s">
        <v>139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80</v>
      </c>
      <c r="BK573" s="218">
        <f>ROUND(I573*H573,2)</f>
        <v>0</v>
      </c>
      <c r="BL573" s="19" t="s">
        <v>261</v>
      </c>
      <c r="BM573" s="217" t="s">
        <v>883</v>
      </c>
    </row>
    <row r="574" s="2" customFormat="1">
      <c r="A574" s="40"/>
      <c r="B574" s="41"/>
      <c r="C574" s="42"/>
      <c r="D574" s="219" t="s">
        <v>148</v>
      </c>
      <c r="E574" s="42"/>
      <c r="F574" s="220" t="s">
        <v>884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148</v>
      </c>
      <c r="AU574" s="19" t="s">
        <v>82</v>
      </c>
    </row>
    <row r="575" s="2" customFormat="1">
      <c r="A575" s="40"/>
      <c r="B575" s="41"/>
      <c r="C575" s="42"/>
      <c r="D575" s="224" t="s">
        <v>150</v>
      </c>
      <c r="E575" s="42"/>
      <c r="F575" s="225" t="s">
        <v>885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150</v>
      </c>
      <c r="AU575" s="19" t="s">
        <v>82</v>
      </c>
    </row>
    <row r="576" s="13" customFormat="1">
      <c r="A576" s="13"/>
      <c r="B576" s="226"/>
      <c r="C576" s="227"/>
      <c r="D576" s="219" t="s">
        <v>152</v>
      </c>
      <c r="E576" s="228" t="s">
        <v>19</v>
      </c>
      <c r="F576" s="229" t="s">
        <v>872</v>
      </c>
      <c r="G576" s="227"/>
      <c r="H576" s="228" t="s">
        <v>19</v>
      </c>
      <c r="I576" s="230"/>
      <c r="J576" s="227"/>
      <c r="K576" s="227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152</v>
      </c>
      <c r="AU576" s="235" t="s">
        <v>82</v>
      </c>
      <c r="AV576" s="13" t="s">
        <v>80</v>
      </c>
      <c r="AW576" s="13" t="s">
        <v>33</v>
      </c>
      <c r="AX576" s="13" t="s">
        <v>72</v>
      </c>
      <c r="AY576" s="235" t="s">
        <v>139</v>
      </c>
    </row>
    <row r="577" s="14" customFormat="1">
      <c r="A577" s="14"/>
      <c r="B577" s="236"/>
      <c r="C577" s="237"/>
      <c r="D577" s="219" t="s">
        <v>152</v>
      </c>
      <c r="E577" s="238" t="s">
        <v>19</v>
      </c>
      <c r="F577" s="239" t="s">
        <v>886</v>
      </c>
      <c r="G577" s="237"/>
      <c r="H577" s="240">
        <v>8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6" t="s">
        <v>152</v>
      </c>
      <c r="AU577" s="246" t="s">
        <v>82</v>
      </c>
      <c r="AV577" s="14" t="s">
        <v>82</v>
      </c>
      <c r="AW577" s="14" t="s">
        <v>33</v>
      </c>
      <c r="AX577" s="14" t="s">
        <v>72</v>
      </c>
      <c r="AY577" s="246" t="s">
        <v>139</v>
      </c>
    </row>
    <row r="578" s="13" customFormat="1">
      <c r="A578" s="13"/>
      <c r="B578" s="226"/>
      <c r="C578" s="227"/>
      <c r="D578" s="219" t="s">
        <v>152</v>
      </c>
      <c r="E578" s="228" t="s">
        <v>19</v>
      </c>
      <c r="F578" s="229" t="s">
        <v>874</v>
      </c>
      <c r="G578" s="227"/>
      <c r="H578" s="228" t="s">
        <v>19</v>
      </c>
      <c r="I578" s="230"/>
      <c r="J578" s="227"/>
      <c r="K578" s="227"/>
      <c r="L578" s="231"/>
      <c r="M578" s="232"/>
      <c r="N578" s="233"/>
      <c r="O578" s="233"/>
      <c r="P578" s="233"/>
      <c r="Q578" s="233"/>
      <c r="R578" s="233"/>
      <c r="S578" s="233"/>
      <c r="T578" s="23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5" t="s">
        <v>152</v>
      </c>
      <c r="AU578" s="235" t="s">
        <v>82</v>
      </c>
      <c r="AV578" s="13" t="s">
        <v>80</v>
      </c>
      <c r="AW578" s="13" t="s">
        <v>33</v>
      </c>
      <c r="AX578" s="13" t="s">
        <v>72</v>
      </c>
      <c r="AY578" s="235" t="s">
        <v>139</v>
      </c>
    </row>
    <row r="579" s="14" customFormat="1">
      <c r="A579" s="14"/>
      <c r="B579" s="236"/>
      <c r="C579" s="237"/>
      <c r="D579" s="219" t="s">
        <v>152</v>
      </c>
      <c r="E579" s="238" t="s">
        <v>19</v>
      </c>
      <c r="F579" s="239" t="s">
        <v>887</v>
      </c>
      <c r="G579" s="237"/>
      <c r="H579" s="240">
        <v>5</v>
      </c>
      <c r="I579" s="241"/>
      <c r="J579" s="237"/>
      <c r="K579" s="237"/>
      <c r="L579" s="242"/>
      <c r="M579" s="243"/>
      <c r="N579" s="244"/>
      <c r="O579" s="244"/>
      <c r="P579" s="244"/>
      <c r="Q579" s="244"/>
      <c r="R579" s="244"/>
      <c r="S579" s="244"/>
      <c r="T579" s="24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6" t="s">
        <v>152</v>
      </c>
      <c r="AU579" s="246" t="s">
        <v>82</v>
      </c>
      <c r="AV579" s="14" t="s">
        <v>82</v>
      </c>
      <c r="AW579" s="14" t="s">
        <v>33</v>
      </c>
      <c r="AX579" s="14" t="s">
        <v>72</v>
      </c>
      <c r="AY579" s="246" t="s">
        <v>139</v>
      </c>
    </row>
    <row r="580" s="15" customFormat="1">
      <c r="A580" s="15"/>
      <c r="B580" s="257"/>
      <c r="C580" s="258"/>
      <c r="D580" s="219" t="s">
        <v>152</v>
      </c>
      <c r="E580" s="259" t="s">
        <v>19</v>
      </c>
      <c r="F580" s="260" t="s">
        <v>221</v>
      </c>
      <c r="G580" s="258"/>
      <c r="H580" s="261">
        <v>13</v>
      </c>
      <c r="I580" s="262"/>
      <c r="J580" s="258"/>
      <c r="K580" s="258"/>
      <c r="L580" s="263"/>
      <c r="M580" s="264"/>
      <c r="N580" s="265"/>
      <c r="O580" s="265"/>
      <c r="P580" s="265"/>
      <c r="Q580" s="265"/>
      <c r="R580" s="265"/>
      <c r="S580" s="265"/>
      <c r="T580" s="266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7" t="s">
        <v>152</v>
      </c>
      <c r="AU580" s="267" t="s">
        <v>82</v>
      </c>
      <c r="AV580" s="15" t="s">
        <v>146</v>
      </c>
      <c r="AW580" s="15" t="s">
        <v>33</v>
      </c>
      <c r="AX580" s="15" t="s">
        <v>80</v>
      </c>
      <c r="AY580" s="267" t="s">
        <v>139</v>
      </c>
    </row>
    <row r="581" s="2" customFormat="1" ht="16.5" customHeight="1">
      <c r="A581" s="40"/>
      <c r="B581" s="41"/>
      <c r="C581" s="247" t="s">
        <v>888</v>
      </c>
      <c r="D581" s="247" t="s">
        <v>190</v>
      </c>
      <c r="E581" s="248" t="s">
        <v>889</v>
      </c>
      <c r="F581" s="249" t="s">
        <v>890</v>
      </c>
      <c r="G581" s="250" t="s">
        <v>225</v>
      </c>
      <c r="H581" s="251">
        <v>13.65</v>
      </c>
      <c r="I581" s="252"/>
      <c r="J581" s="253">
        <f>ROUND(I581*H581,2)</f>
        <v>0</v>
      </c>
      <c r="K581" s="249" t="s">
        <v>145</v>
      </c>
      <c r="L581" s="254"/>
      <c r="M581" s="255" t="s">
        <v>19</v>
      </c>
      <c r="N581" s="256" t="s">
        <v>43</v>
      </c>
      <c r="O581" s="86"/>
      <c r="P581" s="215">
        <f>O581*H581</f>
        <v>0</v>
      </c>
      <c r="Q581" s="215">
        <v>0.00012</v>
      </c>
      <c r="R581" s="215">
        <f>Q581*H581</f>
        <v>0.0016380000000000001</v>
      </c>
      <c r="S581" s="215">
        <v>0</v>
      </c>
      <c r="T581" s="21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7" t="s">
        <v>373</v>
      </c>
      <c r="AT581" s="217" t="s">
        <v>190</v>
      </c>
      <c r="AU581" s="217" t="s">
        <v>82</v>
      </c>
      <c r="AY581" s="19" t="s">
        <v>139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9" t="s">
        <v>80</v>
      </c>
      <c r="BK581" s="218">
        <f>ROUND(I581*H581,2)</f>
        <v>0</v>
      </c>
      <c r="BL581" s="19" t="s">
        <v>261</v>
      </c>
      <c r="BM581" s="217" t="s">
        <v>891</v>
      </c>
    </row>
    <row r="582" s="2" customFormat="1">
      <c r="A582" s="40"/>
      <c r="B582" s="41"/>
      <c r="C582" s="42"/>
      <c r="D582" s="219" t="s">
        <v>148</v>
      </c>
      <c r="E582" s="42"/>
      <c r="F582" s="220" t="s">
        <v>890</v>
      </c>
      <c r="G582" s="42"/>
      <c r="H582" s="42"/>
      <c r="I582" s="221"/>
      <c r="J582" s="42"/>
      <c r="K582" s="42"/>
      <c r="L582" s="46"/>
      <c r="M582" s="222"/>
      <c r="N582" s="223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148</v>
      </c>
      <c r="AU582" s="19" t="s">
        <v>82</v>
      </c>
    </row>
    <row r="583" s="14" customFormat="1">
      <c r="A583" s="14"/>
      <c r="B583" s="236"/>
      <c r="C583" s="237"/>
      <c r="D583" s="219" t="s">
        <v>152</v>
      </c>
      <c r="E583" s="237"/>
      <c r="F583" s="239" t="s">
        <v>892</v>
      </c>
      <c r="G583" s="237"/>
      <c r="H583" s="240">
        <v>13.65</v>
      </c>
      <c r="I583" s="241"/>
      <c r="J583" s="237"/>
      <c r="K583" s="237"/>
      <c r="L583" s="242"/>
      <c r="M583" s="243"/>
      <c r="N583" s="244"/>
      <c r="O583" s="244"/>
      <c r="P583" s="244"/>
      <c r="Q583" s="244"/>
      <c r="R583" s="244"/>
      <c r="S583" s="244"/>
      <c r="T583" s="245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6" t="s">
        <v>152</v>
      </c>
      <c r="AU583" s="246" t="s">
        <v>82</v>
      </c>
      <c r="AV583" s="14" t="s">
        <v>82</v>
      </c>
      <c r="AW583" s="14" t="s">
        <v>4</v>
      </c>
      <c r="AX583" s="14" t="s">
        <v>80</v>
      </c>
      <c r="AY583" s="246" t="s">
        <v>139</v>
      </c>
    </row>
    <row r="584" s="2" customFormat="1" ht="24.15" customHeight="1">
      <c r="A584" s="40"/>
      <c r="B584" s="41"/>
      <c r="C584" s="206" t="s">
        <v>893</v>
      </c>
      <c r="D584" s="206" t="s">
        <v>141</v>
      </c>
      <c r="E584" s="207" t="s">
        <v>894</v>
      </c>
      <c r="F584" s="208" t="s">
        <v>895</v>
      </c>
      <c r="G584" s="209" t="s">
        <v>206</v>
      </c>
      <c r="H584" s="210">
        <v>10</v>
      </c>
      <c r="I584" s="211"/>
      <c r="J584" s="212">
        <f>ROUND(I584*H584,2)</f>
        <v>0</v>
      </c>
      <c r="K584" s="208" t="s">
        <v>145</v>
      </c>
      <c r="L584" s="46"/>
      <c r="M584" s="213" t="s">
        <v>19</v>
      </c>
      <c r="N584" s="214" t="s">
        <v>43</v>
      </c>
      <c r="O584" s="86"/>
      <c r="P584" s="215">
        <f>O584*H584</f>
        <v>0</v>
      </c>
      <c r="Q584" s="215">
        <v>5.0000000000000002E-05</v>
      </c>
      <c r="R584" s="215">
        <f>Q584*H584</f>
        <v>0.00050000000000000001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261</v>
      </c>
      <c r="AT584" s="217" t="s">
        <v>141</v>
      </c>
      <c r="AU584" s="217" t="s">
        <v>82</v>
      </c>
      <c r="AY584" s="19" t="s">
        <v>139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80</v>
      </c>
      <c r="BK584" s="218">
        <f>ROUND(I584*H584,2)</f>
        <v>0</v>
      </c>
      <c r="BL584" s="19" t="s">
        <v>261</v>
      </c>
      <c r="BM584" s="217" t="s">
        <v>896</v>
      </c>
    </row>
    <row r="585" s="2" customFormat="1">
      <c r="A585" s="40"/>
      <c r="B585" s="41"/>
      <c r="C585" s="42"/>
      <c r="D585" s="219" t="s">
        <v>148</v>
      </c>
      <c r="E585" s="42"/>
      <c r="F585" s="220" t="s">
        <v>897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148</v>
      </c>
      <c r="AU585" s="19" t="s">
        <v>82</v>
      </c>
    </row>
    <row r="586" s="2" customFormat="1">
      <c r="A586" s="40"/>
      <c r="B586" s="41"/>
      <c r="C586" s="42"/>
      <c r="D586" s="224" t="s">
        <v>150</v>
      </c>
      <c r="E586" s="42"/>
      <c r="F586" s="225" t="s">
        <v>898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150</v>
      </c>
      <c r="AU586" s="19" t="s">
        <v>82</v>
      </c>
    </row>
    <row r="587" s="2" customFormat="1" ht="24.15" customHeight="1">
      <c r="A587" s="40"/>
      <c r="B587" s="41"/>
      <c r="C587" s="206" t="s">
        <v>899</v>
      </c>
      <c r="D587" s="206" t="s">
        <v>141</v>
      </c>
      <c r="E587" s="207" t="s">
        <v>900</v>
      </c>
      <c r="F587" s="208" t="s">
        <v>901</v>
      </c>
      <c r="G587" s="209" t="s">
        <v>170</v>
      </c>
      <c r="H587" s="210">
        <v>0.247</v>
      </c>
      <c r="I587" s="211"/>
      <c r="J587" s="212">
        <f>ROUND(I587*H587,2)</f>
        <v>0</v>
      </c>
      <c r="K587" s="208" t="s">
        <v>145</v>
      </c>
      <c r="L587" s="46"/>
      <c r="M587" s="213" t="s">
        <v>19</v>
      </c>
      <c r="N587" s="214" t="s">
        <v>43</v>
      </c>
      <c r="O587" s="86"/>
      <c r="P587" s="215">
        <f>O587*H587</f>
        <v>0</v>
      </c>
      <c r="Q587" s="215">
        <v>0</v>
      </c>
      <c r="R587" s="215">
        <f>Q587*H587</f>
        <v>0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261</v>
      </c>
      <c r="AT587" s="217" t="s">
        <v>141</v>
      </c>
      <c r="AU587" s="217" t="s">
        <v>82</v>
      </c>
      <c r="AY587" s="19" t="s">
        <v>139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80</v>
      </c>
      <c r="BK587" s="218">
        <f>ROUND(I587*H587,2)</f>
        <v>0</v>
      </c>
      <c r="BL587" s="19" t="s">
        <v>261</v>
      </c>
      <c r="BM587" s="217" t="s">
        <v>902</v>
      </c>
    </row>
    <row r="588" s="2" customFormat="1">
      <c r="A588" s="40"/>
      <c r="B588" s="41"/>
      <c r="C588" s="42"/>
      <c r="D588" s="219" t="s">
        <v>148</v>
      </c>
      <c r="E588" s="42"/>
      <c r="F588" s="220" t="s">
        <v>903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148</v>
      </c>
      <c r="AU588" s="19" t="s">
        <v>82</v>
      </c>
    </row>
    <row r="589" s="2" customFormat="1">
      <c r="A589" s="40"/>
      <c r="B589" s="41"/>
      <c r="C589" s="42"/>
      <c r="D589" s="224" t="s">
        <v>150</v>
      </c>
      <c r="E589" s="42"/>
      <c r="F589" s="225" t="s">
        <v>904</v>
      </c>
      <c r="G589" s="42"/>
      <c r="H589" s="42"/>
      <c r="I589" s="221"/>
      <c r="J589" s="42"/>
      <c r="K589" s="42"/>
      <c r="L589" s="46"/>
      <c r="M589" s="222"/>
      <c r="N589" s="223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150</v>
      </c>
      <c r="AU589" s="19" t="s">
        <v>82</v>
      </c>
    </row>
    <row r="590" s="12" customFormat="1" ht="22.8" customHeight="1">
      <c r="A590" s="12"/>
      <c r="B590" s="190"/>
      <c r="C590" s="191"/>
      <c r="D590" s="192" t="s">
        <v>71</v>
      </c>
      <c r="E590" s="204" t="s">
        <v>905</v>
      </c>
      <c r="F590" s="204" t="s">
        <v>906</v>
      </c>
      <c r="G590" s="191"/>
      <c r="H590" s="191"/>
      <c r="I590" s="194"/>
      <c r="J590" s="205">
        <f>BK590</f>
        <v>0</v>
      </c>
      <c r="K590" s="191"/>
      <c r="L590" s="196"/>
      <c r="M590" s="197"/>
      <c r="N590" s="198"/>
      <c r="O590" s="198"/>
      <c r="P590" s="199">
        <f>SUM(P591:P599)</f>
        <v>0</v>
      </c>
      <c r="Q590" s="198"/>
      <c r="R590" s="199">
        <f>SUM(R591:R599)</f>
        <v>0.0035000000000000001</v>
      </c>
      <c r="S590" s="198"/>
      <c r="T590" s="200">
        <f>SUM(T591:T599)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01" t="s">
        <v>82</v>
      </c>
      <c r="AT590" s="202" t="s">
        <v>71</v>
      </c>
      <c r="AU590" s="202" t="s">
        <v>80</v>
      </c>
      <c r="AY590" s="201" t="s">
        <v>139</v>
      </c>
      <c r="BK590" s="203">
        <f>SUM(BK591:BK599)</f>
        <v>0</v>
      </c>
    </row>
    <row r="591" s="2" customFormat="1" ht="24.15" customHeight="1">
      <c r="A591" s="40"/>
      <c r="B591" s="41"/>
      <c r="C591" s="206" t="s">
        <v>907</v>
      </c>
      <c r="D591" s="206" t="s">
        <v>141</v>
      </c>
      <c r="E591" s="207" t="s">
        <v>908</v>
      </c>
      <c r="F591" s="208" t="s">
        <v>909</v>
      </c>
      <c r="G591" s="209" t="s">
        <v>225</v>
      </c>
      <c r="H591" s="210">
        <v>50</v>
      </c>
      <c r="I591" s="211"/>
      <c r="J591" s="212">
        <f>ROUND(I591*H591,2)</f>
        <v>0</v>
      </c>
      <c r="K591" s="208" t="s">
        <v>145</v>
      </c>
      <c r="L591" s="46"/>
      <c r="M591" s="213" t="s">
        <v>19</v>
      </c>
      <c r="N591" s="214" t="s">
        <v>43</v>
      </c>
      <c r="O591" s="86"/>
      <c r="P591" s="215">
        <f>O591*H591</f>
        <v>0</v>
      </c>
      <c r="Q591" s="215">
        <v>2.0000000000000002E-05</v>
      </c>
      <c r="R591" s="215">
        <f>Q591*H591</f>
        <v>0.001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261</v>
      </c>
      <c r="AT591" s="217" t="s">
        <v>141</v>
      </c>
      <c r="AU591" s="217" t="s">
        <v>82</v>
      </c>
      <c r="AY591" s="19" t="s">
        <v>139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9" t="s">
        <v>80</v>
      </c>
      <c r="BK591" s="218">
        <f>ROUND(I591*H591,2)</f>
        <v>0</v>
      </c>
      <c r="BL591" s="19" t="s">
        <v>261</v>
      </c>
      <c r="BM591" s="217" t="s">
        <v>910</v>
      </c>
    </row>
    <row r="592" s="2" customFormat="1">
      <c r="A592" s="40"/>
      <c r="B592" s="41"/>
      <c r="C592" s="42"/>
      <c r="D592" s="219" t="s">
        <v>148</v>
      </c>
      <c r="E592" s="42"/>
      <c r="F592" s="220" t="s">
        <v>911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148</v>
      </c>
      <c r="AU592" s="19" t="s">
        <v>82</v>
      </c>
    </row>
    <row r="593" s="2" customFormat="1">
      <c r="A593" s="40"/>
      <c r="B593" s="41"/>
      <c r="C593" s="42"/>
      <c r="D593" s="224" t="s">
        <v>150</v>
      </c>
      <c r="E593" s="42"/>
      <c r="F593" s="225" t="s">
        <v>912</v>
      </c>
      <c r="G593" s="42"/>
      <c r="H593" s="42"/>
      <c r="I593" s="221"/>
      <c r="J593" s="42"/>
      <c r="K593" s="42"/>
      <c r="L593" s="46"/>
      <c r="M593" s="222"/>
      <c r="N593" s="22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150</v>
      </c>
      <c r="AU593" s="19" t="s">
        <v>82</v>
      </c>
    </row>
    <row r="594" s="2" customFormat="1" ht="24.15" customHeight="1">
      <c r="A594" s="40"/>
      <c r="B594" s="41"/>
      <c r="C594" s="206" t="s">
        <v>913</v>
      </c>
      <c r="D594" s="206" t="s">
        <v>141</v>
      </c>
      <c r="E594" s="207" t="s">
        <v>914</v>
      </c>
      <c r="F594" s="208" t="s">
        <v>915</v>
      </c>
      <c r="G594" s="209" t="s">
        <v>225</v>
      </c>
      <c r="H594" s="210">
        <v>50</v>
      </c>
      <c r="I594" s="211"/>
      <c r="J594" s="212">
        <f>ROUND(I594*H594,2)</f>
        <v>0</v>
      </c>
      <c r="K594" s="208" t="s">
        <v>145</v>
      </c>
      <c r="L594" s="46"/>
      <c r="M594" s="213" t="s">
        <v>19</v>
      </c>
      <c r="N594" s="214" t="s">
        <v>43</v>
      </c>
      <c r="O594" s="86"/>
      <c r="P594" s="215">
        <f>O594*H594</f>
        <v>0</v>
      </c>
      <c r="Q594" s="215">
        <v>2.0000000000000002E-05</v>
      </c>
      <c r="R594" s="215">
        <f>Q594*H594</f>
        <v>0.001</v>
      </c>
      <c r="S594" s="215">
        <v>0</v>
      </c>
      <c r="T594" s="216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7" t="s">
        <v>261</v>
      </c>
      <c r="AT594" s="217" t="s">
        <v>141</v>
      </c>
      <c r="AU594" s="217" t="s">
        <v>82</v>
      </c>
      <c r="AY594" s="19" t="s">
        <v>139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9" t="s">
        <v>80</v>
      </c>
      <c r="BK594" s="218">
        <f>ROUND(I594*H594,2)</f>
        <v>0</v>
      </c>
      <c r="BL594" s="19" t="s">
        <v>261</v>
      </c>
      <c r="BM594" s="217" t="s">
        <v>916</v>
      </c>
    </row>
    <row r="595" s="2" customFormat="1">
      <c r="A595" s="40"/>
      <c r="B595" s="41"/>
      <c r="C595" s="42"/>
      <c r="D595" s="219" t="s">
        <v>148</v>
      </c>
      <c r="E595" s="42"/>
      <c r="F595" s="220" t="s">
        <v>917</v>
      </c>
      <c r="G595" s="42"/>
      <c r="H595" s="42"/>
      <c r="I595" s="221"/>
      <c r="J595" s="42"/>
      <c r="K595" s="42"/>
      <c r="L595" s="46"/>
      <c r="M595" s="222"/>
      <c r="N595" s="223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148</v>
      </c>
      <c r="AU595" s="19" t="s">
        <v>82</v>
      </c>
    </row>
    <row r="596" s="2" customFormat="1">
      <c r="A596" s="40"/>
      <c r="B596" s="41"/>
      <c r="C596" s="42"/>
      <c r="D596" s="224" t="s">
        <v>150</v>
      </c>
      <c r="E596" s="42"/>
      <c r="F596" s="225" t="s">
        <v>918</v>
      </c>
      <c r="G596" s="42"/>
      <c r="H596" s="42"/>
      <c r="I596" s="221"/>
      <c r="J596" s="42"/>
      <c r="K596" s="42"/>
      <c r="L596" s="46"/>
      <c r="M596" s="222"/>
      <c r="N596" s="223"/>
      <c r="O596" s="86"/>
      <c r="P596" s="86"/>
      <c r="Q596" s="86"/>
      <c r="R596" s="86"/>
      <c r="S596" s="86"/>
      <c r="T596" s="87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150</v>
      </c>
      <c r="AU596" s="19" t="s">
        <v>82</v>
      </c>
    </row>
    <row r="597" s="2" customFormat="1" ht="24.15" customHeight="1">
      <c r="A597" s="40"/>
      <c r="B597" s="41"/>
      <c r="C597" s="206" t="s">
        <v>919</v>
      </c>
      <c r="D597" s="206" t="s">
        <v>141</v>
      </c>
      <c r="E597" s="207" t="s">
        <v>920</v>
      </c>
      <c r="F597" s="208" t="s">
        <v>921</v>
      </c>
      <c r="G597" s="209" t="s">
        <v>225</v>
      </c>
      <c r="H597" s="210">
        <v>50</v>
      </c>
      <c r="I597" s="211"/>
      <c r="J597" s="212">
        <f>ROUND(I597*H597,2)</f>
        <v>0</v>
      </c>
      <c r="K597" s="208" t="s">
        <v>145</v>
      </c>
      <c r="L597" s="46"/>
      <c r="M597" s="213" t="s">
        <v>19</v>
      </c>
      <c r="N597" s="214" t="s">
        <v>43</v>
      </c>
      <c r="O597" s="86"/>
      <c r="P597" s="215">
        <f>O597*H597</f>
        <v>0</v>
      </c>
      <c r="Q597" s="215">
        <v>3.0000000000000001E-05</v>
      </c>
      <c r="R597" s="215">
        <f>Q597*H597</f>
        <v>0.0015</v>
      </c>
      <c r="S597" s="215">
        <v>0</v>
      </c>
      <c r="T597" s="216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7" t="s">
        <v>261</v>
      </c>
      <c r="AT597" s="217" t="s">
        <v>141</v>
      </c>
      <c r="AU597" s="217" t="s">
        <v>82</v>
      </c>
      <c r="AY597" s="19" t="s">
        <v>139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9" t="s">
        <v>80</v>
      </c>
      <c r="BK597" s="218">
        <f>ROUND(I597*H597,2)</f>
        <v>0</v>
      </c>
      <c r="BL597" s="19" t="s">
        <v>261</v>
      </c>
      <c r="BM597" s="217" t="s">
        <v>922</v>
      </c>
    </row>
    <row r="598" s="2" customFormat="1">
      <c r="A598" s="40"/>
      <c r="B598" s="41"/>
      <c r="C598" s="42"/>
      <c r="D598" s="219" t="s">
        <v>148</v>
      </c>
      <c r="E598" s="42"/>
      <c r="F598" s="220" t="s">
        <v>923</v>
      </c>
      <c r="G598" s="42"/>
      <c r="H598" s="42"/>
      <c r="I598" s="221"/>
      <c r="J598" s="42"/>
      <c r="K598" s="42"/>
      <c r="L598" s="46"/>
      <c r="M598" s="222"/>
      <c r="N598" s="223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148</v>
      </c>
      <c r="AU598" s="19" t="s">
        <v>82</v>
      </c>
    </row>
    <row r="599" s="2" customFormat="1">
      <c r="A599" s="40"/>
      <c r="B599" s="41"/>
      <c r="C599" s="42"/>
      <c r="D599" s="224" t="s">
        <v>150</v>
      </c>
      <c r="E599" s="42"/>
      <c r="F599" s="225" t="s">
        <v>924</v>
      </c>
      <c r="G599" s="42"/>
      <c r="H599" s="42"/>
      <c r="I599" s="221"/>
      <c r="J599" s="42"/>
      <c r="K599" s="42"/>
      <c r="L599" s="46"/>
      <c r="M599" s="222"/>
      <c r="N599" s="22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150</v>
      </c>
      <c r="AU599" s="19" t="s">
        <v>82</v>
      </c>
    </row>
    <row r="600" s="12" customFormat="1" ht="22.8" customHeight="1">
      <c r="A600" s="12"/>
      <c r="B600" s="190"/>
      <c r="C600" s="191"/>
      <c r="D600" s="192" t="s">
        <v>71</v>
      </c>
      <c r="E600" s="204" t="s">
        <v>925</v>
      </c>
      <c r="F600" s="204" t="s">
        <v>926</v>
      </c>
      <c r="G600" s="191"/>
      <c r="H600" s="191"/>
      <c r="I600" s="194"/>
      <c r="J600" s="205">
        <f>BK600</f>
        <v>0</v>
      </c>
      <c r="K600" s="191"/>
      <c r="L600" s="196"/>
      <c r="M600" s="197"/>
      <c r="N600" s="198"/>
      <c r="O600" s="198"/>
      <c r="P600" s="199">
        <f>SUM(P601:P632)</f>
        <v>0</v>
      </c>
      <c r="Q600" s="198"/>
      <c r="R600" s="199">
        <f>SUM(R601:R632)</f>
        <v>0.38255749999999999</v>
      </c>
      <c r="S600" s="198"/>
      <c r="T600" s="200">
        <f>SUM(T601:T632)</f>
        <v>0.058531600000000003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1" t="s">
        <v>82</v>
      </c>
      <c r="AT600" s="202" t="s">
        <v>71</v>
      </c>
      <c r="AU600" s="202" t="s">
        <v>80</v>
      </c>
      <c r="AY600" s="201" t="s">
        <v>139</v>
      </c>
      <c r="BK600" s="203">
        <f>SUM(BK601:BK632)</f>
        <v>0</v>
      </c>
    </row>
    <row r="601" s="2" customFormat="1" ht="16.5" customHeight="1">
      <c r="A601" s="40"/>
      <c r="B601" s="41"/>
      <c r="C601" s="206" t="s">
        <v>927</v>
      </c>
      <c r="D601" s="206" t="s">
        <v>141</v>
      </c>
      <c r="E601" s="207" t="s">
        <v>928</v>
      </c>
      <c r="F601" s="208" t="s">
        <v>929</v>
      </c>
      <c r="G601" s="209" t="s">
        <v>206</v>
      </c>
      <c r="H601" s="210">
        <v>181.36000000000001</v>
      </c>
      <c r="I601" s="211"/>
      <c r="J601" s="212">
        <f>ROUND(I601*H601,2)</f>
        <v>0</v>
      </c>
      <c r="K601" s="208" t="s">
        <v>145</v>
      </c>
      <c r="L601" s="46"/>
      <c r="M601" s="213" t="s">
        <v>19</v>
      </c>
      <c r="N601" s="214" t="s">
        <v>43</v>
      </c>
      <c r="O601" s="86"/>
      <c r="P601" s="215">
        <f>O601*H601</f>
        <v>0</v>
      </c>
      <c r="Q601" s="215">
        <v>0.001</v>
      </c>
      <c r="R601" s="215">
        <f>Q601*H601</f>
        <v>0.18136000000000002</v>
      </c>
      <c r="S601" s="215">
        <v>0.00031</v>
      </c>
      <c r="T601" s="216">
        <f>S601*H601</f>
        <v>0.056221600000000004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7" t="s">
        <v>261</v>
      </c>
      <c r="AT601" s="217" t="s">
        <v>141</v>
      </c>
      <c r="AU601" s="217" t="s">
        <v>82</v>
      </c>
      <c r="AY601" s="19" t="s">
        <v>139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9" t="s">
        <v>80</v>
      </c>
      <c r="BK601" s="218">
        <f>ROUND(I601*H601,2)</f>
        <v>0</v>
      </c>
      <c r="BL601" s="19" t="s">
        <v>261</v>
      </c>
      <c r="BM601" s="217" t="s">
        <v>930</v>
      </c>
    </row>
    <row r="602" s="2" customFormat="1">
      <c r="A602" s="40"/>
      <c r="B602" s="41"/>
      <c r="C602" s="42"/>
      <c r="D602" s="219" t="s">
        <v>148</v>
      </c>
      <c r="E602" s="42"/>
      <c r="F602" s="220" t="s">
        <v>931</v>
      </c>
      <c r="G602" s="42"/>
      <c r="H602" s="42"/>
      <c r="I602" s="221"/>
      <c r="J602" s="42"/>
      <c r="K602" s="42"/>
      <c r="L602" s="46"/>
      <c r="M602" s="222"/>
      <c r="N602" s="223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148</v>
      </c>
      <c r="AU602" s="19" t="s">
        <v>82</v>
      </c>
    </row>
    <row r="603" s="2" customFormat="1">
      <c r="A603" s="40"/>
      <c r="B603" s="41"/>
      <c r="C603" s="42"/>
      <c r="D603" s="224" t="s">
        <v>150</v>
      </c>
      <c r="E603" s="42"/>
      <c r="F603" s="225" t="s">
        <v>932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150</v>
      </c>
      <c r="AU603" s="19" t="s">
        <v>82</v>
      </c>
    </row>
    <row r="604" s="14" customFormat="1">
      <c r="A604" s="14"/>
      <c r="B604" s="236"/>
      <c r="C604" s="237"/>
      <c r="D604" s="219" t="s">
        <v>152</v>
      </c>
      <c r="E604" s="238" t="s">
        <v>19</v>
      </c>
      <c r="F604" s="239" t="s">
        <v>267</v>
      </c>
      <c r="G604" s="237"/>
      <c r="H604" s="240">
        <v>39.359999999999999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6" t="s">
        <v>152</v>
      </c>
      <c r="AU604" s="246" t="s">
        <v>82</v>
      </c>
      <c r="AV604" s="14" t="s">
        <v>82</v>
      </c>
      <c r="AW604" s="14" t="s">
        <v>33</v>
      </c>
      <c r="AX604" s="14" t="s">
        <v>72</v>
      </c>
      <c r="AY604" s="246" t="s">
        <v>139</v>
      </c>
    </row>
    <row r="605" s="14" customFormat="1">
      <c r="A605" s="14"/>
      <c r="B605" s="236"/>
      <c r="C605" s="237"/>
      <c r="D605" s="219" t="s">
        <v>152</v>
      </c>
      <c r="E605" s="238" t="s">
        <v>19</v>
      </c>
      <c r="F605" s="239" t="s">
        <v>268</v>
      </c>
      <c r="G605" s="237"/>
      <c r="H605" s="240">
        <v>43.5</v>
      </c>
      <c r="I605" s="241"/>
      <c r="J605" s="237"/>
      <c r="K605" s="237"/>
      <c r="L605" s="242"/>
      <c r="M605" s="243"/>
      <c r="N605" s="244"/>
      <c r="O605" s="244"/>
      <c r="P605" s="244"/>
      <c r="Q605" s="244"/>
      <c r="R605" s="244"/>
      <c r="S605" s="244"/>
      <c r="T605" s="24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6" t="s">
        <v>152</v>
      </c>
      <c r="AU605" s="246" t="s">
        <v>82</v>
      </c>
      <c r="AV605" s="14" t="s">
        <v>82</v>
      </c>
      <c r="AW605" s="14" t="s">
        <v>33</v>
      </c>
      <c r="AX605" s="14" t="s">
        <v>72</v>
      </c>
      <c r="AY605" s="246" t="s">
        <v>139</v>
      </c>
    </row>
    <row r="606" s="14" customFormat="1">
      <c r="A606" s="14"/>
      <c r="B606" s="236"/>
      <c r="C606" s="237"/>
      <c r="D606" s="219" t="s">
        <v>152</v>
      </c>
      <c r="E606" s="238" t="s">
        <v>19</v>
      </c>
      <c r="F606" s="239" t="s">
        <v>413</v>
      </c>
      <c r="G606" s="237"/>
      <c r="H606" s="240">
        <v>98.5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6" t="s">
        <v>152</v>
      </c>
      <c r="AU606" s="246" t="s">
        <v>82</v>
      </c>
      <c r="AV606" s="14" t="s">
        <v>82</v>
      </c>
      <c r="AW606" s="14" t="s">
        <v>33</v>
      </c>
      <c r="AX606" s="14" t="s">
        <v>72</v>
      </c>
      <c r="AY606" s="246" t="s">
        <v>139</v>
      </c>
    </row>
    <row r="607" s="15" customFormat="1">
      <c r="A607" s="15"/>
      <c r="B607" s="257"/>
      <c r="C607" s="258"/>
      <c r="D607" s="219" t="s">
        <v>152</v>
      </c>
      <c r="E607" s="259" t="s">
        <v>19</v>
      </c>
      <c r="F607" s="260" t="s">
        <v>221</v>
      </c>
      <c r="G607" s="258"/>
      <c r="H607" s="261">
        <v>181.36000000000001</v>
      </c>
      <c r="I607" s="262"/>
      <c r="J607" s="258"/>
      <c r="K607" s="258"/>
      <c r="L607" s="263"/>
      <c r="M607" s="264"/>
      <c r="N607" s="265"/>
      <c r="O607" s="265"/>
      <c r="P607" s="265"/>
      <c r="Q607" s="265"/>
      <c r="R607" s="265"/>
      <c r="S607" s="265"/>
      <c r="T607" s="266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7" t="s">
        <v>152</v>
      </c>
      <c r="AU607" s="267" t="s">
        <v>82</v>
      </c>
      <c r="AV607" s="15" t="s">
        <v>146</v>
      </c>
      <c r="AW607" s="15" t="s">
        <v>33</v>
      </c>
      <c r="AX607" s="15" t="s">
        <v>80</v>
      </c>
      <c r="AY607" s="267" t="s">
        <v>139</v>
      </c>
    </row>
    <row r="608" s="2" customFormat="1" ht="16.5" customHeight="1">
      <c r="A608" s="40"/>
      <c r="B608" s="41"/>
      <c r="C608" s="206" t="s">
        <v>933</v>
      </c>
      <c r="D608" s="206" t="s">
        <v>141</v>
      </c>
      <c r="E608" s="207" t="s">
        <v>934</v>
      </c>
      <c r="F608" s="208" t="s">
        <v>935</v>
      </c>
      <c r="G608" s="209" t="s">
        <v>206</v>
      </c>
      <c r="H608" s="210">
        <v>77</v>
      </c>
      <c r="I608" s="211"/>
      <c r="J608" s="212">
        <f>ROUND(I608*H608,2)</f>
        <v>0</v>
      </c>
      <c r="K608" s="208" t="s">
        <v>145</v>
      </c>
      <c r="L608" s="46"/>
      <c r="M608" s="213" t="s">
        <v>19</v>
      </c>
      <c r="N608" s="214" t="s">
        <v>43</v>
      </c>
      <c r="O608" s="86"/>
      <c r="P608" s="215">
        <f>O608*H608</f>
        <v>0</v>
      </c>
      <c r="Q608" s="215">
        <v>0</v>
      </c>
      <c r="R608" s="215">
        <f>Q608*H608</f>
        <v>0</v>
      </c>
      <c r="S608" s="215">
        <v>3.0000000000000001E-05</v>
      </c>
      <c r="T608" s="216">
        <f>S608*H608</f>
        <v>0.00231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7" t="s">
        <v>261</v>
      </c>
      <c r="AT608" s="217" t="s">
        <v>141</v>
      </c>
      <c r="AU608" s="217" t="s">
        <v>82</v>
      </c>
      <c r="AY608" s="19" t="s">
        <v>139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19" t="s">
        <v>80</v>
      </c>
      <c r="BK608" s="218">
        <f>ROUND(I608*H608,2)</f>
        <v>0</v>
      </c>
      <c r="BL608" s="19" t="s">
        <v>261</v>
      </c>
      <c r="BM608" s="217" t="s">
        <v>936</v>
      </c>
    </row>
    <row r="609" s="2" customFormat="1">
      <c r="A609" s="40"/>
      <c r="B609" s="41"/>
      <c r="C609" s="42"/>
      <c r="D609" s="219" t="s">
        <v>148</v>
      </c>
      <c r="E609" s="42"/>
      <c r="F609" s="220" t="s">
        <v>937</v>
      </c>
      <c r="G609" s="42"/>
      <c r="H609" s="42"/>
      <c r="I609" s="221"/>
      <c r="J609" s="42"/>
      <c r="K609" s="42"/>
      <c r="L609" s="46"/>
      <c r="M609" s="222"/>
      <c r="N609" s="223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148</v>
      </c>
      <c r="AU609" s="19" t="s">
        <v>82</v>
      </c>
    </row>
    <row r="610" s="2" customFormat="1">
      <c r="A610" s="40"/>
      <c r="B610" s="41"/>
      <c r="C610" s="42"/>
      <c r="D610" s="224" t="s">
        <v>150</v>
      </c>
      <c r="E610" s="42"/>
      <c r="F610" s="225" t="s">
        <v>938</v>
      </c>
      <c r="G610" s="42"/>
      <c r="H610" s="42"/>
      <c r="I610" s="221"/>
      <c r="J610" s="42"/>
      <c r="K610" s="42"/>
      <c r="L610" s="46"/>
      <c r="M610" s="222"/>
      <c r="N610" s="223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150</v>
      </c>
      <c r="AU610" s="19" t="s">
        <v>82</v>
      </c>
    </row>
    <row r="611" s="2" customFormat="1" ht="16.5" customHeight="1">
      <c r="A611" s="40"/>
      <c r="B611" s="41"/>
      <c r="C611" s="247" t="s">
        <v>939</v>
      </c>
      <c r="D611" s="247" t="s">
        <v>190</v>
      </c>
      <c r="E611" s="248" t="s">
        <v>940</v>
      </c>
      <c r="F611" s="249" t="s">
        <v>941</v>
      </c>
      <c r="G611" s="250" t="s">
        <v>206</v>
      </c>
      <c r="H611" s="251">
        <v>80.849999999999994</v>
      </c>
      <c r="I611" s="252"/>
      <c r="J611" s="253">
        <f>ROUND(I611*H611,2)</f>
        <v>0</v>
      </c>
      <c r="K611" s="249" t="s">
        <v>145</v>
      </c>
      <c r="L611" s="254"/>
      <c r="M611" s="255" t="s">
        <v>19</v>
      </c>
      <c r="N611" s="256" t="s">
        <v>43</v>
      </c>
      <c r="O611" s="86"/>
      <c r="P611" s="215">
        <f>O611*H611</f>
        <v>0</v>
      </c>
      <c r="Q611" s="215">
        <v>0.00035</v>
      </c>
      <c r="R611" s="215">
        <f>Q611*H611</f>
        <v>0.028297499999999996</v>
      </c>
      <c r="S611" s="215">
        <v>0</v>
      </c>
      <c r="T611" s="216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7" t="s">
        <v>373</v>
      </c>
      <c r="AT611" s="217" t="s">
        <v>190</v>
      </c>
      <c r="AU611" s="217" t="s">
        <v>82</v>
      </c>
      <c r="AY611" s="19" t="s">
        <v>139</v>
      </c>
      <c r="BE611" s="218">
        <f>IF(N611="základní",J611,0)</f>
        <v>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9" t="s">
        <v>80</v>
      </c>
      <c r="BK611" s="218">
        <f>ROUND(I611*H611,2)</f>
        <v>0</v>
      </c>
      <c r="BL611" s="19" t="s">
        <v>261</v>
      </c>
      <c r="BM611" s="217" t="s">
        <v>942</v>
      </c>
    </row>
    <row r="612" s="2" customFormat="1">
      <c r="A612" s="40"/>
      <c r="B612" s="41"/>
      <c r="C612" s="42"/>
      <c r="D612" s="219" t="s">
        <v>148</v>
      </c>
      <c r="E612" s="42"/>
      <c r="F612" s="220" t="s">
        <v>941</v>
      </c>
      <c r="G612" s="42"/>
      <c r="H612" s="42"/>
      <c r="I612" s="221"/>
      <c r="J612" s="42"/>
      <c r="K612" s="42"/>
      <c r="L612" s="46"/>
      <c r="M612" s="222"/>
      <c r="N612" s="223"/>
      <c r="O612" s="86"/>
      <c r="P612" s="86"/>
      <c r="Q612" s="86"/>
      <c r="R612" s="86"/>
      <c r="S612" s="86"/>
      <c r="T612" s="87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9" t="s">
        <v>148</v>
      </c>
      <c r="AU612" s="19" t="s">
        <v>82</v>
      </c>
    </row>
    <row r="613" s="14" customFormat="1">
      <c r="A613" s="14"/>
      <c r="B613" s="236"/>
      <c r="C613" s="237"/>
      <c r="D613" s="219" t="s">
        <v>152</v>
      </c>
      <c r="E613" s="238" t="s">
        <v>19</v>
      </c>
      <c r="F613" s="239" t="s">
        <v>943</v>
      </c>
      <c r="G613" s="237"/>
      <c r="H613" s="240">
        <v>80.849999999999994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6" t="s">
        <v>152</v>
      </c>
      <c r="AU613" s="246" t="s">
        <v>82</v>
      </c>
      <c r="AV613" s="14" t="s">
        <v>82</v>
      </c>
      <c r="AW613" s="14" t="s">
        <v>33</v>
      </c>
      <c r="AX613" s="14" t="s">
        <v>80</v>
      </c>
      <c r="AY613" s="246" t="s">
        <v>139</v>
      </c>
    </row>
    <row r="614" s="2" customFormat="1" ht="24.15" customHeight="1">
      <c r="A614" s="40"/>
      <c r="B614" s="41"/>
      <c r="C614" s="206" t="s">
        <v>944</v>
      </c>
      <c r="D614" s="206" t="s">
        <v>141</v>
      </c>
      <c r="E614" s="207" t="s">
        <v>945</v>
      </c>
      <c r="F614" s="208" t="s">
        <v>946</v>
      </c>
      <c r="G614" s="209" t="s">
        <v>206</v>
      </c>
      <c r="H614" s="210">
        <v>345.80000000000001</v>
      </c>
      <c r="I614" s="211"/>
      <c r="J614" s="212">
        <f>ROUND(I614*H614,2)</f>
        <v>0</v>
      </c>
      <c r="K614" s="208" t="s">
        <v>145</v>
      </c>
      <c r="L614" s="46"/>
      <c r="M614" s="213" t="s">
        <v>19</v>
      </c>
      <c r="N614" s="214" t="s">
        <v>43</v>
      </c>
      <c r="O614" s="86"/>
      <c r="P614" s="215">
        <f>O614*H614</f>
        <v>0</v>
      </c>
      <c r="Q614" s="215">
        <v>0.00021000000000000001</v>
      </c>
      <c r="R614" s="215">
        <f>Q614*H614</f>
        <v>0.072618000000000002</v>
      </c>
      <c r="S614" s="215">
        <v>0</v>
      </c>
      <c r="T614" s="216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261</v>
      </c>
      <c r="AT614" s="217" t="s">
        <v>141</v>
      </c>
      <c r="AU614" s="217" t="s">
        <v>82</v>
      </c>
      <c r="AY614" s="19" t="s">
        <v>139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9" t="s">
        <v>80</v>
      </c>
      <c r="BK614" s="218">
        <f>ROUND(I614*H614,2)</f>
        <v>0</v>
      </c>
      <c r="BL614" s="19" t="s">
        <v>261</v>
      </c>
      <c r="BM614" s="217" t="s">
        <v>947</v>
      </c>
    </row>
    <row r="615" s="2" customFormat="1">
      <c r="A615" s="40"/>
      <c r="B615" s="41"/>
      <c r="C615" s="42"/>
      <c r="D615" s="219" t="s">
        <v>148</v>
      </c>
      <c r="E615" s="42"/>
      <c r="F615" s="220" t="s">
        <v>948</v>
      </c>
      <c r="G615" s="42"/>
      <c r="H615" s="42"/>
      <c r="I615" s="221"/>
      <c r="J615" s="42"/>
      <c r="K615" s="42"/>
      <c r="L615" s="46"/>
      <c r="M615" s="222"/>
      <c r="N615" s="223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148</v>
      </c>
      <c r="AU615" s="19" t="s">
        <v>82</v>
      </c>
    </row>
    <row r="616" s="2" customFormat="1">
      <c r="A616" s="40"/>
      <c r="B616" s="41"/>
      <c r="C616" s="42"/>
      <c r="D616" s="224" t="s">
        <v>150</v>
      </c>
      <c r="E616" s="42"/>
      <c r="F616" s="225" t="s">
        <v>949</v>
      </c>
      <c r="G616" s="42"/>
      <c r="H616" s="42"/>
      <c r="I616" s="221"/>
      <c r="J616" s="42"/>
      <c r="K616" s="42"/>
      <c r="L616" s="46"/>
      <c r="M616" s="222"/>
      <c r="N616" s="22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150</v>
      </c>
      <c r="AU616" s="19" t="s">
        <v>82</v>
      </c>
    </row>
    <row r="617" s="2" customFormat="1" ht="33" customHeight="1">
      <c r="A617" s="40"/>
      <c r="B617" s="41"/>
      <c r="C617" s="206" t="s">
        <v>950</v>
      </c>
      <c r="D617" s="206" t="s">
        <v>141</v>
      </c>
      <c r="E617" s="207" t="s">
        <v>951</v>
      </c>
      <c r="F617" s="208" t="s">
        <v>952</v>
      </c>
      <c r="G617" s="209" t="s">
        <v>206</v>
      </c>
      <c r="H617" s="210">
        <v>345.80000000000001</v>
      </c>
      <c r="I617" s="211"/>
      <c r="J617" s="212">
        <f>ROUND(I617*H617,2)</f>
        <v>0</v>
      </c>
      <c r="K617" s="208" t="s">
        <v>145</v>
      </c>
      <c r="L617" s="46"/>
      <c r="M617" s="213" t="s">
        <v>19</v>
      </c>
      <c r="N617" s="214" t="s">
        <v>43</v>
      </c>
      <c r="O617" s="86"/>
      <c r="P617" s="215">
        <f>O617*H617</f>
        <v>0</v>
      </c>
      <c r="Q617" s="215">
        <v>0.00029</v>
      </c>
      <c r="R617" s="215">
        <f>Q617*H617</f>
        <v>0.10028200000000001</v>
      </c>
      <c r="S617" s="215">
        <v>0</v>
      </c>
      <c r="T617" s="216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7" t="s">
        <v>261</v>
      </c>
      <c r="AT617" s="217" t="s">
        <v>141</v>
      </c>
      <c r="AU617" s="217" t="s">
        <v>82</v>
      </c>
      <c r="AY617" s="19" t="s">
        <v>139</v>
      </c>
      <c r="BE617" s="218">
        <f>IF(N617="základní",J617,0)</f>
        <v>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9" t="s">
        <v>80</v>
      </c>
      <c r="BK617" s="218">
        <f>ROUND(I617*H617,2)</f>
        <v>0</v>
      </c>
      <c r="BL617" s="19" t="s">
        <v>261</v>
      </c>
      <c r="BM617" s="217" t="s">
        <v>953</v>
      </c>
    </row>
    <row r="618" s="2" customFormat="1">
      <c r="A618" s="40"/>
      <c r="B618" s="41"/>
      <c r="C618" s="42"/>
      <c r="D618" s="219" t="s">
        <v>148</v>
      </c>
      <c r="E618" s="42"/>
      <c r="F618" s="220" t="s">
        <v>954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148</v>
      </c>
      <c r="AU618" s="19" t="s">
        <v>82</v>
      </c>
    </row>
    <row r="619" s="2" customFormat="1">
      <c r="A619" s="40"/>
      <c r="B619" s="41"/>
      <c r="C619" s="42"/>
      <c r="D619" s="224" t="s">
        <v>150</v>
      </c>
      <c r="E619" s="42"/>
      <c r="F619" s="225" t="s">
        <v>955</v>
      </c>
      <c r="G619" s="42"/>
      <c r="H619" s="42"/>
      <c r="I619" s="221"/>
      <c r="J619" s="42"/>
      <c r="K619" s="42"/>
      <c r="L619" s="46"/>
      <c r="M619" s="222"/>
      <c r="N619" s="223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150</v>
      </c>
      <c r="AU619" s="19" t="s">
        <v>82</v>
      </c>
    </row>
    <row r="620" s="13" customFormat="1">
      <c r="A620" s="13"/>
      <c r="B620" s="226"/>
      <c r="C620" s="227"/>
      <c r="D620" s="219" t="s">
        <v>152</v>
      </c>
      <c r="E620" s="228" t="s">
        <v>19</v>
      </c>
      <c r="F620" s="229" t="s">
        <v>301</v>
      </c>
      <c r="G620" s="227"/>
      <c r="H620" s="228" t="s">
        <v>19</v>
      </c>
      <c r="I620" s="230"/>
      <c r="J620" s="227"/>
      <c r="K620" s="227"/>
      <c r="L620" s="231"/>
      <c r="M620" s="232"/>
      <c r="N620" s="233"/>
      <c r="O620" s="233"/>
      <c r="P620" s="233"/>
      <c r="Q620" s="233"/>
      <c r="R620" s="233"/>
      <c r="S620" s="233"/>
      <c r="T620" s="23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5" t="s">
        <v>152</v>
      </c>
      <c r="AU620" s="235" t="s">
        <v>82</v>
      </c>
      <c r="AV620" s="13" t="s">
        <v>80</v>
      </c>
      <c r="AW620" s="13" t="s">
        <v>33</v>
      </c>
      <c r="AX620" s="13" t="s">
        <v>72</v>
      </c>
      <c r="AY620" s="235" t="s">
        <v>139</v>
      </c>
    </row>
    <row r="621" s="14" customFormat="1">
      <c r="A621" s="14"/>
      <c r="B621" s="236"/>
      <c r="C621" s="237"/>
      <c r="D621" s="219" t="s">
        <v>152</v>
      </c>
      <c r="E621" s="238" t="s">
        <v>19</v>
      </c>
      <c r="F621" s="239" t="s">
        <v>956</v>
      </c>
      <c r="G621" s="237"/>
      <c r="H621" s="240">
        <v>86.700000000000003</v>
      </c>
      <c r="I621" s="241"/>
      <c r="J621" s="237"/>
      <c r="K621" s="237"/>
      <c r="L621" s="242"/>
      <c r="M621" s="243"/>
      <c r="N621" s="244"/>
      <c r="O621" s="244"/>
      <c r="P621" s="244"/>
      <c r="Q621" s="244"/>
      <c r="R621" s="244"/>
      <c r="S621" s="244"/>
      <c r="T621" s="245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6" t="s">
        <v>152</v>
      </c>
      <c r="AU621" s="246" t="s">
        <v>82</v>
      </c>
      <c r="AV621" s="14" t="s">
        <v>82</v>
      </c>
      <c r="AW621" s="14" t="s">
        <v>33</v>
      </c>
      <c r="AX621" s="14" t="s">
        <v>72</v>
      </c>
      <c r="AY621" s="246" t="s">
        <v>139</v>
      </c>
    </row>
    <row r="622" s="13" customFormat="1">
      <c r="A622" s="13"/>
      <c r="B622" s="226"/>
      <c r="C622" s="227"/>
      <c r="D622" s="219" t="s">
        <v>152</v>
      </c>
      <c r="E622" s="228" t="s">
        <v>19</v>
      </c>
      <c r="F622" s="229" t="s">
        <v>303</v>
      </c>
      <c r="G622" s="227"/>
      <c r="H622" s="228" t="s">
        <v>19</v>
      </c>
      <c r="I622" s="230"/>
      <c r="J622" s="227"/>
      <c r="K622" s="227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152</v>
      </c>
      <c r="AU622" s="235" t="s">
        <v>82</v>
      </c>
      <c r="AV622" s="13" t="s">
        <v>80</v>
      </c>
      <c r="AW622" s="13" t="s">
        <v>33</v>
      </c>
      <c r="AX622" s="13" t="s">
        <v>72</v>
      </c>
      <c r="AY622" s="235" t="s">
        <v>139</v>
      </c>
    </row>
    <row r="623" s="14" customFormat="1">
      <c r="A623" s="14"/>
      <c r="B623" s="236"/>
      <c r="C623" s="237"/>
      <c r="D623" s="219" t="s">
        <v>152</v>
      </c>
      <c r="E623" s="238" t="s">
        <v>19</v>
      </c>
      <c r="F623" s="239" t="s">
        <v>957</v>
      </c>
      <c r="G623" s="237"/>
      <c r="H623" s="240">
        <v>71.700000000000003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6" t="s">
        <v>152</v>
      </c>
      <c r="AU623" s="246" t="s">
        <v>82</v>
      </c>
      <c r="AV623" s="14" t="s">
        <v>82</v>
      </c>
      <c r="AW623" s="14" t="s">
        <v>33</v>
      </c>
      <c r="AX623" s="14" t="s">
        <v>72</v>
      </c>
      <c r="AY623" s="246" t="s">
        <v>139</v>
      </c>
    </row>
    <row r="624" s="13" customFormat="1">
      <c r="A624" s="13"/>
      <c r="B624" s="226"/>
      <c r="C624" s="227"/>
      <c r="D624" s="219" t="s">
        <v>152</v>
      </c>
      <c r="E624" s="228" t="s">
        <v>19</v>
      </c>
      <c r="F624" s="229" t="s">
        <v>305</v>
      </c>
      <c r="G624" s="227"/>
      <c r="H624" s="228" t="s">
        <v>19</v>
      </c>
      <c r="I624" s="230"/>
      <c r="J624" s="227"/>
      <c r="K624" s="227"/>
      <c r="L624" s="231"/>
      <c r="M624" s="232"/>
      <c r="N624" s="233"/>
      <c r="O624" s="233"/>
      <c r="P624" s="233"/>
      <c r="Q624" s="233"/>
      <c r="R624" s="233"/>
      <c r="S624" s="233"/>
      <c r="T624" s="23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5" t="s">
        <v>152</v>
      </c>
      <c r="AU624" s="235" t="s">
        <v>82</v>
      </c>
      <c r="AV624" s="13" t="s">
        <v>80</v>
      </c>
      <c r="AW624" s="13" t="s">
        <v>33</v>
      </c>
      <c r="AX624" s="13" t="s">
        <v>72</v>
      </c>
      <c r="AY624" s="235" t="s">
        <v>139</v>
      </c>
    </row>
    <row r="625" s="14" customFormat="1">
      <c r="A625" s="14"/>
      <c r="B625" s="236"/>
      <c r="C625" s="237"/>
      <c r="D625" s="219" t="s">
        <v>152</v>
      </c>
      <c r="E625" s="238" t="s">
        <v>19</v>
      </c>
      <c r="F625" s="239" t="s">
        <v>958</v>
      </c>
      <c r="G625" s="237"/>
      <c r="H625" s="240">
        <v>30.300000000000001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6" t="s">
        <v>152</v>
      </c>
      <c r="AU625" s="246" t="s">
        <v>82</v>
      </c>
      <c r="AV625" s="14" t="s">
        <v>82</v>
      </c>
      <c r="AW625" s="14" t="s">
        <v>33</v>
      </c>
      <c r="AX625" s="14" t="s">
        <v>72</v>
      </c>
      <c r="AY625" s="246" t="s">
        <v>139</v>
      </c>
    </row>
    <row r="626" s="13" customFormat="1">
      <c r="A626" s="13"/>
      <c r="B626" s="226"/>
      <c r="C626" s="227"/>
      <c r="D626" s="219" t="s">
        <v>152</v>
      </c>
      <c r="E626" s="228" t="s">
        <v>19</v>
      </c>
      <c r="F626" s="229" t="s">
        <v>210</v>
      </c>
      <c r="G626" s="227"/>
      <c r="H626" s="228" t="s">
        <v>19</v>
      </c>
      <c r="I626" s="230"/>
      <c r="J626" s="227"/>
      <c r="K626" s="227"/>
      <c r="L626" s="231"/>
      <c r="M626" s="232"/>
      <c r="N626" s="233"/>
      <c r="O626" s="233"/>
      <c r="P626" s="233"/>
      <c r="Q626" s="233"/>
      <c r="R626" s="233"/>
      <c r="S626" s="233"/>
      <c r="T626" s="23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5" t="s">
        <v>152</v>
      </c>
      <c r="AU626" s="235" t="s">
        <v>82</v>
      </c>
      <c r="AV626" s="13" t="s">
        <v>80</v>
      </c>
      <c r="AW626" s="13" t="s">
        <v>33</v>
      </c>
      <c r="AX626" s="13" t="s">
        <v>72</v>
      </c>
      <c r="AY626" s="235" t="s">
        <v>139</v>
      </c>
    </row>
    <row r="627" s="14" customFormat="1">
      <c r="A627" s="14"/>
      <c r="B627" s="236"/>
      <c r="C627" s="237"/>
      <c r="D627" s="219" t="s">
        <v>152</v>
      </c>
      <c r="E627" s="238" t="s">
        <v>19</v>
      </c>
      <c r="F627" s="239" t="s">
        <v>959</v>
      </c>
      <c r="G627" s="237"/>
      <c r="H627" s="240">
        <v>33.600000000000001</v>
      </c>
      <c r="I627" s="241"/>
      <c r="J627" s="237"/>
      <c r="K627" s="237"/>
      <c r="L627" s="242"/>
      <c r="M627" s="243"/>
      <c r="N627" s="244"/>
      <c r="O627" s="244"/>
      <c r="P627" s="244"/>
      <c r="Q627" s="244"/>
      <c r="R627" s="244"/>
      <c r="S627" s="244"/>
      <c r="T627" s="245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6" t="s">
        <v>152</v>
      </c>
      <c r="AU627" s="246" t="s">
        <v>82</v>
      </c>
      <c r="AV627" s="14" t="s">
        <v>82</v>
      </c>
      <c r="AW627" s="14" t="s">
        <v>33</v>
      </c>
      <c r="AX627" s="14" t="s">
        <v>72</v>
      </c>
      <c r="AY627" s="246" t="s">
        <v>139</v>
      </c>
    </row>
    <row r="628" s="13" customFormat="1">
      <c r="A628" s="13"/>
      <c r="B628" s="226"/>
      <c r="C628" s="227"/>
      <c r="D628" s="219" t="s">
        <v>152</v>
      </c>
      <c r="E628" s="228" t="s">
        <v>19</v>
      </c>
      <c r="F628" s="229" t="s">
        <v>245</v>
      </c>
      <c r="G628" s="227"/>
      <c r="H628" s="228" t="s">
        <v>19</v>
      </c>
      <c r="I628" s="230"/>
      <c r="J628" s="227"/>
      <c r="K628" s="227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152</v>
      </c>
      <c r="AU628" s="235" t="s">
        <v>82</v>
      </c>
      <c r="AV628" s="13" t="s">
        <v>80</v>
      </c>
      <c r="AW628" s="13" t="s">
        <v>33</v>
      </c>
      <c r="AX628" s="13" t="s">
        <v>72</v>
      </c>
      <c r="AY628" s="235" t="s">
        <v>139</v>
      </c>
    </row>
    <row r="629" s="14" customFormat="1">
      <c r="A629" s="14"/>
      <c r="B629" s="236"/>
      <c r="C629" s="237"/>
      <c r="D629" s="219" t="s">
        <v>152</v>
      </c>
      <c r="E629" s="238" t="s">
        <v>19</v>
      </c>
      <c r="F629" s="239" t="s">
        <v>960</v>
      </c>
      <c r="G629" s="237"/>
      <c r="H629" s="240">
        <v>37.5</v>
      </c>
      <c r="I629" s="241"/>
      <c r="J629" s="237"/>
      <c r="K629" s="237"/>
      <c r="L629" s="242"/>
      <c r="M629" s="243"/>
      <c r="N629" s="244"/>
      <c r="O629" s="244"/>
      <c r="P629" s="244"/>
      <c r="Q629" s="244"/>
      <c r="R629" s="244"/>
      <c r="S629" s="244"/>
      <c r="T629" s="245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6" t="s">
        <v>152</v>
      </c>
      <c r="AU629" s="246" t="s">
        <v>82</v>
      </c>
      <c r="AV629" s="14" t="s">
        <v>82</v>
      </c>
      <c r="AW629" s="14" t="s">
        <v>33</v>
      </c>
      <c r="AX629" s="14" t="s">
        <v>72</v>
      </c>
      <c r="AY629" s="246" t="s">
        <v>139</v>
      </c>
    </row>
    <row r="630" s="13" customFormat="1">
      <c r="A630" s="13"/>
      <c r="B630" s="226"/>
      <c r="C630" s="227"/>
      <c r="D630" s="219" t="s">
        <v>152</v>
      </c>
      <c r="E630" s="228" t="s">
        <v>19</v>
      </c>
      <c r="F630" s="229" t="s">
        <v>253</v>
      </c>
      <c r="G630" s="227"/>
      <c r="H630" s="228" t="s">
        <v>19</v>
      </c>
      <c r="I630" s="230"/>
      <c r="J630" s="227"/>
      <c r="K630" s="227"/>
      <c r="L630" s="231"/>
      <c r="M630" s="232"/>
      <c r="N630" s="233"/>
      <c r="O630" s="233"/>
      <c r="P630" s="233"/>
      <c r="Q630" s="233"/>
      <c r="R630" s="233"/>
      <c r="S630" s="233"/>
      <c r="T630" s="23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5" t="s">
        <v>152</v>
      </c>
      <c r="AU630" s="235" t="s">
        <v>82</v>
      </c>
      <c r="AV630" s="13" t="s">
        <v>80</v>
      </c>
      <c r="AW630" s="13" t="s">
        <v>33</v>
      </c>
      <c r="AX630" s="13" t="s">
        <v>72</v>
      </c>
      <c r="AY630" s="235" t="s">
        <v>139</v>
      </c>
    </row>
    <row r="631" s="14" customFormat="1">
      <c r="A631" s="14"/>
      <c r="B631" s="236"/>
      <c r="C631" s="237"/>
      <c r="D631" s="219" t="s">
        <v>152</v>
      </c>
      <c r="E631" s="238" t="s">
        <v>19</v>
      </c>
      <c r="F631" s="239" t="s">
        <v>254</v>
      </c>
      <c r="G631" s="237"/>
      <c r="H631" s="240">
        <v>86</v>
      </c>
      <c r="I631" s="241"/>
      <c r="J631" s="237"/>
      <c r="K631" s="237"/>
      <c r="L631" s="242"/>
      <c r="M631" s="243"/>
      <c r="N631" s="244"/>
      <c r="O631" s="244"/>
      <c r="P631" s="244"/>
      <c r="Q631" s="244"/>
      <c r="R631" s="244"/>
      <c r="S631" s="244"/>
      <c r="T631" s="245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6" t="s">
        <v>152</v>
      </c>
      <c r="AU631" s="246" t="s">
        <v>82</v>
      </c>
      <c r="AV631" s="14" t="s">
        <v>82</v>
      </c>
      <c r="AW631" s="14" t="s">
        <v>33</v>
      </c>
      <c r="AX631" s="14" t="s">
        <v>72</v>
      </c>
      <c r="AY631" s="246" t="s">
        <v>139</v>
      </c>
    </row>
    <row r="632" s="15" customFormat="1">
      <c r="A632" s="15"/>
      <c r="B632" s="257"/>
      <c r="C632" s="258"/>
      <c r="D632" s="219" t="s">
        <v>152</v>
      </c>
      <c r="E632" s="259" t="s">
        <v>19</v>
      </c>
      <c r="F632" s="260" t="s">
        <v>221</v>
      </c>
      <c r="G632" s="258"/>
      <c r="H632" s="261">
        <v>345.80000000000001</v>
      </c>
      <c r="I632" s="262"/>
      <c r="J632" s="258"/>
      <c r="K632" s="258"/>
      <c r="L632" s="263"/>
      <c r="M632" s="264"/>
      <c r="N632" s="265"/>
      <c r="O632" s="265"/>
      <c r="P632" s="265"/>
      <c r="Q632" s="265"/>
      <c r="R632" s="265"/>
      <c r="S632" s="265"/>
      <c r="T632" s="266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7" t="s">
        <v>152</v>
      </c>
      <c r="AU632" s="267" t="s">
        <v>82</v>
      </c>
      <c r="AV632" s="15" t="s">
        <v>146</v>
      </c>
      <c r="AW632" s="15" t="s">
        <v>33</v>
      </c>
      <c r="AX632" s="15" t="s">
        <v>80</v>
      </c>
      <c r="AY632" s="267" t="s">
        <v>139</v>
      </c>
    </row>
    <row r="633" s="12" customFormat="1" ht="25.92" customHeight="1">
      <c r="A633" s="12"/>
      <c r="B633" s="190"/>
      <c r="C633" s="191"/>
      <c r="D633" s="192" t="s">
        <v>71</v>
      </c>
      <c r="E633" s="193" t="s">
        <v>190</v>
      </c>
      <c r="F633" s="193" t="s">
        <v>961</v>
      </c>
      <c r="G633" s="191"/>
      <c r="H633" s="191"/>
      <c r="I633" s="194"/>
      <c r="J633" s="195">
        <f>BK633</f>
        <v>0</v>
      </c>
      <c r="K633" s="191"/>
      <c r="L633" s="196"/>
      <c r="M633" s="197"/>
      <c r="N633" s="198"/>
      <c r="O633" s="198"/>
      <c r="P633" s="199">
        <f>P634+P637</f>
        <v>0</v>
      </c>
      <c r="Q633" s="198"/>
      <c r="R633" s="199">
        <f>R634+R637</f>
        <v>0.031199999999999999</v>
      </c>
      <c r="S633" s="198"/>
      <c r="T633" s="200">
        <f>T634+T637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01" t="s">
        <v>161</v>
      </c>
      <c r="AT633" s="202" t="s">
        <v>71</v>
      </c>
      <c r="AU633" s="202" t="s">
        <v>72</v>
      </c>
      <c r="AY633" s="201" t="s">
        <v>139</v>
      </c>
      <c r="BK633" s="203">
        <f>BK634+BK637</f>
        <v>0</v>
      </c>
    </row>
    <row r="634" s="12" customFormat="1" ht="22.8" customHeight="1">
      <c r="A634" s="12"/>
      <c r="B634" s="190"/>
      <c r="C634" s="191"/>
      <c r="D634" s="192" t="s">
        <v>71</v>
      </c>
      <c r="E634" s="204" t="s">
        <v>962</v>
      </c>
      <c r="F634" s="204" t="s">
        <v>963</v>
      </c>
      <c r="G634" s="191"/>
      <c r="H634" s="191"/>
      <c r="I634" s="194"/>
      <c r="J634" s="205">
        <f>BK634</f>
        <v>0</v>
      </c>
      <c r="K634" s="191"/>
      <c r="L634" s="196"/>
      <c r="M634" s="197"/>
      <c r="N634" s="198"/>
      <c r="O634" s="198"/>
      <c r="P634" s="199">
        <f>SUM(P635:P636)</f>
        <v>0</v>
      </c>
      <c r="Q634" s="198"/>
      <c r="R634" s="199">
        <f>SUM(R635:R636)</f>
        <v>0</v>
      </c>
      <c r="S634" s="198"/>
      <c r="T634" s="200">
        <f>SUM(T635:T636)</f>
        <v>0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01" t="s">
        <v>161</v>
      </c>
      <c r="AT634" s="202" t="s">
        <v>71</v>
      </c>
      <c r="AU634" s="202" t="s">
        <v>80</v>
      </c>
      <c r="AY634" s="201" t="s">
        <v>139</v>
      </c>
      <c r="BK634" s="203">
        <f>SUM(BK635:BK636)</f>
        <v>0</v>
      </c>
    </row>
    <row r="635" s="2" customFormat="1" ht="16.5" customHeight="1">
      <c r="A635" s="40"/>
      <c r="B635" s="41"/>
      <c r="C635" s="206" t="s">
        <v>964</v>
      </c>
      <c r="D635" s="206" t="s">
        <v>141</v>
      </c>
      <c r="E635" s="207" t="s">
        <v>965</v>
      </c>
      <c r="F635" s="208" t="s">
        <v>966</v>
      </c>
      <c r="G635" s="209" t="s">
        <v>967</v>
      </c>
      <c r="H635" s="210">
        <v>1</v>
      </c>
      <c r="I635" s="211"/>
      <c r="J635" s="212">
        <f>ROUND(I635*H635,2)</f>
        <v>0</v>
      </c>
      <c r="K635" s="208" t="s">
        <v>19</v>
      </c>
      <c r="L635" s="46"/>
      <c r="M635" s="213" t="s">
        <v>19</v>
      </c>
      <c r="N635" s="214" t="s">
        <v>43</v>
      </c>
      <c r="O635" s="86"/>
      <c r="P635" s="215">
        <f>O635*H635</f>
        <v>0</v>
      </c>
      <c r="Q635" s="215">
        <v>0</v>
      </c>
      <c r="R635" s="215">
        <f>Q635*H635</f>
        <v>0</v>
      </c>
      <c r="S635" s="215">
        <v>0</v>
      </c>
      <c r="T635" s="216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17" t="s">
        <v>583</v>
      </c>
      <c r="AT635" s="217" t="s">
        <v>141</v>
      </c>
      <c r="AU635" s="217" t="s">
        <v>82</v>
      </c>
      <c r="AY635" s="19" t="s">
        <v>139</v>
      </c>
      <c r="BE635" s="218">
        <f>IF(N635="základní",J635,0)</f>
        <v>0</v>
      </c>
      <c r="BF635" s="218">
        <f>IF(N635="snížená",J635,0)</f>
        <v>0</v>
      </c>
      <c r="BG635" s="218">
        <f>IF(N635="zákl. přenesená",J635,0)</f>
        <v>0</v>
      </c>
      <c r="BH635" s="218">
        <f>IF(N635="sníž. přenesená",J635,0)</f>
        <v>0</v>
      </c>
      <c r="BI635" s="218">
        <f>IF(N635="nulová",J635,0)</f>
        <v>0</v>
      </c>
      <c r="BJ635" s="19" t="s">
        <v>80</v>
      </c>
      <c r="BK635" s="218">
        <f>ROUND(I635*H635,2)</f>
        <v>0</v>
      </c>
      <c r="BL635" s="19" t="s">
        <v>583</v>
      </c>
      <c r="BM635" s="217" t="s">
        <v>968</v>
      </c>
    </row>
    <row r="636" s="2" customFormat="1">
      <c r="A636" s="40"/>
      <c r="B636" s="41"/>
      <c r="C636" s="42"/>
      <c r="D636" s="219" t="s">
        <v>148</v>
      </c>
      <c r="E636" s="42"/>
      <c r="F636" s="220" t="s">
        <v>966</v>
      </c>
      <c r="G636" s="42"/>
      <c r="H636" s="42"/>
      <c r="I636" s="221"/>
      <c r="J636" s="42"/>
      <c r="K636" s="42"/>
      <c r="L636" s="46"/>
      <c r="M636" s="222"/>
      <c r="N636" s="223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148</v>
      </c>
      <c r="AU636" s="19" t="s">
        <v>82</v>
      </c>
    </row>
    <row r="637" s="12" customFormat="1" ht="22.8" customHeight="1">
      <c r="A637" s="12"/>
      <c r="B637" s="190"/>
      <c r="C637" s="191"/>
      <c r="D637" s="192" t="s">
        <v>71</v>
      </c>
      <c r="E637" s="204" t="s">
        <v>969</v>
      </c>
      <c r="F637" s="204" t="s">
        <v>970</v>
      </c>
      <c r="G637" s="191"/>
      <c r="H637" s="191"/>
      <c r="I637" s="194"/>
      <c r="J637" s="205">
        <f>BK637</f>
        <v>0</v>
      </c>
      <c r="K637" s="191"/>
      <c r="L637" s="196"/>
      <c r="M637" s="197"/>
      <c r="N637" s="198"/>
      <c r="O637" s="198"/>
      <c r="P637" s="199">
        <f>SUM(P638:P643)</f>
        <v>0</v>
      </c>
      <c r="Q637" s="198"/>
      <c r="R637" s="199">
        <f>SUM(R638:R643)</f>
        <v>0.031199999999999999</v>
      </c>
      <c r="S637" s="198"/>
      <c r="T637" s="200">
        <f>SUM(T638:T643)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01" t="s">
        <v>161</v>
      </c>
      <c r="AT637" s="202" t="s">
        <v>71</v>
      </c>
      <c r="AU637" s="202" t="s">
        <v>80</v>
      </c>
      <c r="AY637" s="201" t="s">
        <v>139</v>
      </c>
      <c r="BK637" s="203">
        <f>SUM(BK638:BK643)</f>
        <v>0</v>
      </c>
    </row>
    <row r="638" s="2" customFormat="1" ht="24.15" customHeight="1">
      <c r="A638" s="40"/>
      <c r="B638" s="41"/>
      <c r="C638" s="206" t="s">
        <v>971</v>
      </c>
      <c r="D638" s="206" t="s">
        <v>141</v>
      </c>
      <c r="E638" s="207" t="s">
        <v>972</v>
      </c>
      <c r="F638" s="208" t="s">
        <v>973</v>
      </c>
      <c r="G638" s="209" t="s">
        <v>225</v>
      </c>
      <c r="H638" s="210">
        <v>30</v>
      </c>
      <c r="I638" s="211"/>
      <c r="J638" s="212">
        <f>ROUND(I638*H638,2)</f>
        <v>0</v>
      </c>
      <c r="K638" s="208" t="s">
        <v>145</v>
      </c>
      <c r="L638" s="46"/>
      <c r="M638" s="213" t="s">
        <v>19</v>
      </c>
      <c r="N638" s="214" t="s">
        <v>43</v>
      </c>
      <c r="O638" s="86"/>
      <c r="P638" s="215">
        <f>O638*H638</f>
        <v>0</v>
      </c>
      <c r="Q638" s="215">
        <v>0.00014999999999999999</v>
      </c>
      <c r="R638" s="215">
        <f>Q638*H638</f>
        <v>0.0044999999999999997</v>
      </c>
      <c r="S638" s="215">
        <v>0</v>
      </c>
      <c r="T638" s="216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7" t="s">
        <v>583</v>
      </c>
      <c r="AT638" s="217" t="s">
        <v>141</v>
      </c>
      <c r="AU638" s="217" t="s">
        <v>82</v>
      </c>
      <c r="AY638" s="19" t="s">
        <v>139</v>
      </c>
      <c r="BE638" s="218">
        <f>IF(N638="základní",J638,0)</f>
        <v>0</v>
      </c>
      <c r="BF638" s="218">
        <f>IF(N638="snížená",J638,0)</f>
        <v>0</v>
      </c>
      <c r="BG638" s="218">
        <f>IF(N638="zákl. přenesená",J638,0)</f>
        <v>0</v>
      </c>
      <c r="BH638" s="218">
        <f>IF(N638="sníž. přenesená",J638,0)</f>
        <v>0</v>
      </c>
      <c r="BI638" s="218">
        <f>IF(N638="nulová",J638,0)</f>
        <v>0</v>
      </c>
      <c r="BJ638" s="19" t="s">
        <v>80</v>
      </c>
      <c r="BK638" s="218">
        <f>ROUND(I638*H638,2)</f>
        <v>0</v>
      </c>
      <c r="BL638" s="19" t="s">
        <v>583</v>
      </c>
      <c r="BM638" s="217" t="s">
        <v>974</v>
      </c>
    </row>
    <row r="639" s="2" customFormat="1">
      <c r="A639" s="40"/>
      <c r="B639" s="41"/>
      <c r="C639" s="42"/>
      <c r="D639" s="219" t="s">
        <v>148</v>
      </c>
      <c r="E639" s="42"/>
      <c r="F639" s="220" t="s">
        <v>975</v>
      </c>
      <c r="G639" s="42"/>
      <c r="H639" s="42"/>
      <c r="I639" s="221"/>
      <c r="J639" s="42"/>
      <c r="K639" s="42"/>
      <c r="L639" s="46"/>
      <c r="M639" s="222"/>
      <c r="N639" s="223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9" t="s">
        <v>148</v>
      </c>
      <c r="AU639" s="19" t="s">
        <v>82</v>
      </c>
    </row>
    <row r="640" s="2" customFormat="1">
      <c r="A640" s="40"/>
      <c r="B640" s="41"/>
      <c r="C640" s="42"/>
      <c r="D640" s="224" t="s">
        <v>150</v>
      </c>
      <c r="E640" s="42"/>
      <c r="F640" s="225" t="s">
        <v>976</v>
      </c>
      <c r="G640" s="42"/>
      <c r="H640" s="42"/>
      <c r="I640" s="221"/>
      <c r="J640" s="42"/>
      <c r="K640" s="42"/>
      <c r="L640" s="46"/>
      <c r="M640" s="222"/>
      <c r="N640" s="22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150</v>
      </c>
      <c r="AU640" s="19" t="s">
        <v>82</v>
      </c>
    </row>
    <row r="641" s="2" customFormat="1" ht="33" customHeight="1">
      <c r="A641" s="40"/>
      <c r="B641" s="41"/>
      <c r="C641" s="206" t="s">
        <v>977</v>
      </c>
      <c r="D641" s="206" t="s">
        <v>141</v>
      </c>
      <c r="E641" s="207" t="s">
        <v>978</v>
      </c>
      <c r="F641" s="208" t="s">
        <v>979</v>
      </c>
      <c r="G641" s="209" t="s">
        <v>225</v>
      </c>
      <c r="H641" s="210">
        <v>15</v>
      </c>
      <c r="I641" s="211"/>
      <c r="J641" s="212">
        <f>ROUND(I641*H641,2)</f>
        <v>0</v>
      </c>
      <c r="K641" s="208" t="s">
        <v>145</v>
      </c>
      <c r="L641" s="46"/>
      <c r="M641" s="213" t="s">
        <v>19</v>
      </c>
      <c r="N641" s="214" t="s">
        <v>43</v>
      </c>
      <c r="O641" s="86"/>
      <c r="P641" s="215">
        <f>O641*H641</f>
        <v>0</v>
      </c>
      <c r="Q641" s="215">
        <v>0.0017799999999999999</v>
      </c>
      <c r="R641" s="215">
        <f>Q641*H641</f>
        <v>0.026699999999999998</v>
      </c>
      <c r="S641" s="215">
        <v>0</v>
      </c>
      <c r="T641" s="216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7" t="s">
        <v>583</v>
      </c>
      <c r="AT641" s="217" t="s">
        <v>141</v>
      </c>
      <c r="AU641" s="217" t="s">
        <v>82</v>
      </c>
      <c r="AY641" s="19" t="s">
        <v>139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9" t="s">
        <v>80</v>
      </c>
      <c r="BK641" s="218">
        <f>ROUND(I641*H641,2)</f>
        <v>0</v>
      </c>
      <c r="BL641" s="19" t="s">
        <v>583</v>
      </c>
      <c r="BM641" s="217" t="s">
        <v>980</v>
      </c>
    </row>
    <row r="642" s="2" customFormat="1">
      <c r="A642" s="40"/>
      <c r="B642" s="41"/>
      <c r="C642" s="42"/>
      <c r="D642" s="219" t="s">
        <v>148</v>
      </c>
      <c r="E642" s="42"/>
      <c r="F642" s="220" t="s">
        <v>981</v>
      </c>
      <c r="G642" s="42"/>
      <c r="H642" s="42"/>
      <c r="I642" s="221"/>
      <c r="J642" s="42"/>
      <c r="K642" s="42"/>
      <c r="L642" s="46"/>
      <c r="M642" s="222"/>
      <c r="N642" s="223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148</v>
      </c>
      <c r="AU642" s="19" t="s">
        <v>82</v>
      </c>
    </row>
    <row r="643" s="2" customFormat="1">
      <c r="A643" s="40"/>
      <c r="B643" s="41"/>
      <c r="C643" s="42"/>
      <c r="D643" s="224" t="s">
        <v>150</v>
      </c>
      <c r="E643" s="42"/>
      <c r="F643" s="225" t="s">
        <v>982</v>
      </c>
      <c r="G643" s="42"/>
      <c r="H643" s="42"/>
      <c r="I643" s="221"/>
      <c r="J643" s="42"/>
      <c r="K643" s="42"/>
      <c r="L643" s="46"/>
      <c r="M643" s="269"/>
      <c r="N643" s="270"/>
      <c r="O643" s="271"/>
      <c r="P643" s="271"/>
      <c r="Q643" s="271"/>
      <c r="R643" s="271"/>
      <c r="S643" s="271"/>
      <c r="T643" s="272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150</v>
      </c>
      <c r="AU643" s="19" t="s">
        <v>82</v>
      </c>
    </row>
    <row r="644" s="2" customFormat="1" ht="6.96" customHeight="1">
      <c r="A644" s="40"/>
      <c r="B644" s="61"/>
      <c r="C644" s="62"/>
      <c r="D644" s="62"/>
      <c r="E644" s="62"/>
      <c r="F644" s="62"/>
      <c r="G644" s="62"/>
      <c r="H644" s="62"/>
      <c r="I644" s="62"/>
      <c r="J644" s="62"/>
      <c r="K644" s="62"/>
      <c r="L644" s="46"/>
      <c r="M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</row>
  </sheetData>
  <sheetProtection sheet="1" autoFilter="0" formatColumns="0" formatRows="0" objects="1" scenarios="1" spinCount="100000" saltValue="nATd428qPimIo4gJt6bhxwTDtrlthBcOmYqpisHE476gHOgEsyspp2GqB6n7+r3f1T0pwTfHZ9G4Z2QFTsvlgw==" hashValue="wuYxJX3dHuB2/ESXDVGW9AMth3IzDdORsSyp9aiZPv9OzqNeKrwI3zmMRP/haiYli+QWafyvDfMZ4wBGZjO8Kw==" algorithmName="SHA-512" password="CC35"/>
  <autoFilter ref="C104:K643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hyperlinks>
    <hyperlink ref="F110" r:id="rId1" display="https://podminky.urs.cz/item/CS_URS_2024_02/139751101"/>
    <hyperlink ref="F115" r:id="rId2" display="https://podminky.urs.cz/item/CS_URS_2024_02/162751117"/>
    <hyperlink ref="F119" r:id="rId3" display="https://podminky.urs.cz/item/CS_URS_2024_02/162751119"/>
    <hyperlink ref="F123" r:id="rId4" display="https://podminky.urs.cz/item/CS_URS_2024_02/171201231"/>
    <hyperlink ref="F127" r:id="rId5" display="https://podminky.urs.cz/item/CS_URS_2024_02/174111102"/>
    <hyperlink ref="F131" r:id="rId6" display="https://podminky.urs.cz/item/CS_URS_2024_02/175111101"/>
    <hyperlink ref="F139" r:id="rId7" display="https://podminky.urs.cz/item/CS_URS_2024_02/317142442"/>
    <hyperlink ref="F142" r:id="rId8" display="https://podminky.urs.cz/item/CS_URS_2024_02/342272225"/>
    <hyperlink ref="F147" r:id="rId9" display="https://podminky.urs.cz/item/CS_URS_2024_02/342272245"/>
    <hyperlink ref="F154" r:id="rId10" display="https://podminky.urs.cz/item/CS_URS_2024_02/342291121"/>
    <hyperlink ref="F159" r:id="rId11" display="https://podminky.urs.cz/item/CS_URS_2024_02/451572111"/>
    <hyperlink ref="F165" r:id="rId12" display="https://podminky.urs.cz/item/CS_URS_2024_02/611311131"/>
    <hyperlink ref="F170" r:id="rId13" display="https://podminky.urs.cz/item/CS_URS_2024_02/611311132"/>
    <hyperlink ref="F175" r:id="rId14" display="https://podminky.urs.cz/item/CS_URS_2024_02/612142001"/>
    <hyperlink ref="F183" r:id="rId15" display="https://podminky.urs.cz/item/CS_URS_2024_02/612311131"/>
    <hyperlink ref="F189" r:id="rId16" display="https://podminky.urs.cz/item/CS_URS_2024_02/612321121"/>
    <hyperlink ref="F196" r:id="rId17" display="https://podminky.urs.cz/item/CS_URS_2024_02/612325121"/>
    <hyperlink ref="F204" r:id="rId18" display="https://podminky.urs.cz/item/CS_URS_2024_02/631312141"/>
    <hyperlink ref="F208" r:id="rId19" display="https://podminky.urs.cz/item/CS_URS_2024_02/632451234"/>
    <hyperlink ref="F220" r:id="rId20" display="https://podminky.urs.cz/item/CS_URS_2024_02/632451292"/>
    <hyperlink ref="F233" r:id="rId21" display="https://podminky.urs.cz/item/CS_URS_2024_02/642942111"/>
    <hyperlink ref="F238" r:id="rId22" display="https://podminky.urs.cz/item/CS_URS_2024_02/642942611"/>
    <hyperlink ref="F246" r:id="rId23" display="https://podminky.urs.cz/item/CS_URS_2024_02/949101111"/>
    <hyperlink ref="F249" r:id="rId24" display="https://podminky.urs.cz/item/CS_URS_2024_02/952901111"/>
    <hyperlink ref="F261" r:id="rId25" display="https://podminky.urs.cz/item/CS_URS_2024_02/962031132"/>
    <hyperlink ref="F268" r:id="rId26" display="https://podminky.urs.cz/item/CS_URS_2024_02/962032231"/>
    <hyperlink ref="F272" r:id="rId27" display="https://podminky.urs.cz/item/CS_URS_2024_02/965042141"/>
    <hyperlink ref="F276" r:id="rId28" display="https://podminky.urs.cz/item/CS_URS_2024_02/965045113"/>
    <hyperlink ref="F283" r:id="rId29" display="https://podminky.urs.cz/item/CS_URS_2024_02/968072456"/>
    <hyperlink ref="F287" r:id="rId30" display="https://podminky.urs.cz/item/CS_URS_2024_02/974031132"/>
    <hyperlink ref="F292" r:id="rId31" display="https://podminky.urs.cz/item/CS_URS_2024_02/974031142"/>
    <hyperlink ref="F297" r:id="rId32" display="https://podminky.urs.cz/item/CS_URS_2024_02/977312113"/>
    <hyperlink ref="F301" r:id="rId33" display="https://podminky.urs.cz/item/CS_URS_2024_02/978035127"/>
    <hyperlink ref="F309" r:id="rId34" display="https://podminky.urs.cz/item/CS_URS_2024_02/997013211"/>
    <hyperlink ref="F312" r:id="rId35" display="https://podminky.urs.cz/item/CS_URS_2024_02/997013501"/>
    <hyperlink ref="F315" r:id="rId36" display="https://podminky.urs.cz/item/CS_URS_2024_02/997013509"/>
    <hyperlink ref="F319" r:id="rId37" display="https://podminky.urs.cz/item/CS_URS_2024_02/997013869"/>
    <hyperlink ref="F323" r:id="rId38" display="https://podminky.urs.cz/item/CS_URS_2024_02/998018001"/>
    <hyperlink ref="F328" r:id="rId39" display="https://podminky.urs.cz/item/CS_URS_2024_02/711111001"/>
    <hyperlink ref="F335" r:id="rId40" display="https://podminky.urs.cz/item/CS_URS_2024_02/711141821"/>
    <hyperlink ref="F339" r:id="rId41" display="https://podminky.urs.cz/item/CS_URS_2024_02/711141559"/>
    <hyperlink ref="F346" r:id="rId42" display="https://podminky.urs.cz/item/CS_URS_2024_02/998711101"/>
    <hyperlink ref="F350" r:id="rId43" display="https://podminky.urs.cz/item/CS_URS_2024_02/721171913"/>
    <hyperlink ref="F353" r:id="rId44" display="https://podminky.urs.cz/item/CS_URS_2024_02/721171915"/>
    <hyperlink ref="F356" r:id="rId45" display="https://podminky.urs.cz/item/CS_URS_2024_02/721173401"/>
    <hyperlink ref="F359" r:id="rId46" display="https://podminky.urs.cz/item/CS_URS_2024_02/721174042"/>
    <hyperlink ref="F362" r:id="rId47" display="https://podminky.urs.cz/item/CS_URS_2024_02/721174043"/>
    <hyperlink ref="F365" r:id="rId48" display="https://podminky.urs.cz/item/CS_URS_2024_02/721226511"/>
    <hyperlink ref="F368" r:id="rId49" display="https://podminky.urs.cz/item/CS_URS_2024_02/721290111"/>
    <hyperlink ref="F371" r:id="rId50" display="https://podminky.urs.cz/item/CS_URS_2024_02/998721101"/>
    <hyperlink ref="F375" r:id="rId51" display="https://podminky.urs.cz/item/CS_URS_2024_02/722131912"/>
    <hyperlink ref="F378" r:id="rId52" display="https://podminky.urs.cz/item/CS_URS_2024_02/722174002"/>
    <hyperlink ref="F381" r:id="rId53" display="https://podminky.urs.cz/item/CS_URS_2024_02/722174003"/>
    <hyperlink ref="F384" r:id="rId54" display="https://podminky.urs.cz/item/CS_URS_2024_02/722181231"/>
    <hyperlink ref="F387" r:id="rId55" display="https://podminky.urs.cz/item/CS_URS_2024_02/722181232"/>
    <hyperlink ref="F390" r:id="rId56" display="https://podminky.urs.cz/item/CS_URS_2024_02/722290234"/>
    <hyperlink ref="F393" r:id="rId57" display="https://podminky.urs.cz/item/CS_URS_2024_02/998722101"/>
    <hyperlink ref="F397" r:id="rId58" display="https://podminky.urs.cz/item/CS_URS_2024_02/725211617"/>
    <hyperlink ref="F400" r:id="rId59" display="https://podminky.urs.cz/item/CS_URS_2024_02/725311121"/>
    <hyperlink ref="F403" r:id="rId60" display="https://podminky.urs.cz/item/CS_URS_2024_02/725532102"/>
    <hyperlink ref="F406" r:id="rId61" display="https://podminky.urs.cz/item/CS_URS_2024_02/725819401"/>
    <hyperlink ref="F413" r:id="rId62" display="https://podminky.urs.cz/item/CS_URS_2024_02/725821329"/>
    <hyperlink ref="F416" r:id="rId63" display="https://podminky.urs.cz/item/CS_URS_2024_02/725822611"/>
    <hyperlink ref="F419" r:id="rId64" display="https://podminky.urs.cz/item/CS_URS_2024_02/998725101"/>
    <hyperlink ref="F423" r:id="rId65" display="https://podminky.urs.cz/item/CS_URS_2024_02/733110803"/>
    <hyperlink ref="F426" r:id="rId66" display="https://podminky.urs.cz/item/CS_URS_2024_02/733111103"/>
    <hyperlink ref="F429" r:id="rId67" display="https://podminky.urs.cz/item/CS_URS_2024_02/733111104"/>
    <hyperlink ref="F432" r:id="rId68" display="https://podminky.urs.cz/item/CS_URS_2024_02/733190107"/>
    <hyperlink ref="F435" r:id="rId69" display="https://podminky.urs.cz/item/CS_URS_2024_02/733191925"/>
    <hyperlink ref="F438" r:id="rId70" display="https://podminky.urs.cz/item/CS_URS_2024_02/998733101"/>
    <hyperlink ref="F442" r:id="rId71" display="https://podminky.urs.cz/item/CS_URS_2024_02/734221545"/>
    <hyperlink ref="F445" r:id="rId72" display="https://podminky.urs.cz/item/CS_URS_2024_02/734222812"/>
    <hyperlink ref="F448" r:id="rId73" display="https://podminky.urs.cz/item/CS_URS_2024_02/734261233"/>
    <hyperlink ref="F452" r:id="rId74" display="https://podminky.urs.cz/item/CS_URS_2024_02/735000912"/>
    <hyperlink ref="F455" r:id="rId75" display="https://podminky.urs.cz/item/CS_URS_2024_02/735111810"/>
    <hyperlink ref="F458" r:id="rId76" display="https://podminky.urs.cz/item/CS_URS_2024_02/735151579"/>
    <hyperlink ref="F461" r:id="rId77" display="https://podminky.urs.cz/item/CS_URS_2024_02/998735101"/>
    <hyperlink ref="F465" r:id="rId78" display="https://podminky.urs.cz/item/CS_URS_2024_02/763111313"/>
    <hyperlink ref="F472" r:id="rId79" display="https://podminky.urs.cz/item/CS_URS_2024_02/763111712"/>
    <hyperlink ref="F475" r:id="rId80" display="https://podminky.urs.cz/item/CS_URS_2024_02/763111714"/>
    <hyperlink ref="F478" r:id="rId81" display="https://podminky.urs.cz/item/CS_URS_2024_02/998763100"/>
    <hyperlink ref="F482" r:id="rId82" display="https://podminky.urs.cz/item/CS_URS_2024_02/766660001"/>
    <hyperlink ref="F487" r:id="rId83" display="https://podminky.urs.cz/item/CS_URS_2024_02/766660002"/>
    <hyperlink ref="F492" r:id="rId84" display="https://podminky.urs.cz/item/CS_URS_2024_02/766660728"/>
    <hyperlink ref="F499" r:id="rId85" display="https://podminky.urs.cz/item/CS_URS_2024_02/766660729"/>
    <hyperlink ref="F504" r:id="rId86" display="https://podminky.urs.cz/item/CS_URS_2024_02/998766201"/>
    <hyperlink ref="F508" r:id="rId87" display="https://podminky.urs.cz/item/CS_URS_2024_02/771571810"/>
    <hyperlink ref="F513" r:id="rId88" display="https://podminky.urs.cz/item/CS_URS_2024_02/776201812"/>
    <hyperlink ref="F518" r:id="rId89" display="https://podminky.urs.cz/item/CS_URS_2024_02/776232111"/>
    <hyperlink ref="F533" r:id="rId90" display="https://podminky.urs.cz/item/CS_URS_2024_02/776411112"/>
    <hyperlink ref="F548" r:id="rId91" display="https://podminky.urs.cz/item/CS_URS_2024_02/998776101"/>
    <hyperlink ref="F552" r:id="rId92" display="https://podminky.urs.cz/item/CS_URS_2024_02/781121011"/>
    <hyperlink ref="F555" r:id="rId93" display="https://podminky.urs.cz/item/CS_URS_2024_02/781151031"/>
    <hyperlink ref="F558" r:id="rId94" display="https://podminky.urs.cz/item/CS_URS_2024_02/781471810"/>
    <hyperlink ref="F564" r:id="rId95" display="https://podminky.urs.cz/item/CS_URS_2024_02/781474114"/>
    <hyperlink ref="F575" r:id="rId96" display="https://podminky.urs.cz/item/CS_URS_2024_02/781492251"/>
    <hyperlink ref="F586" r:id="rId97" display="https://podminky.urs.cz/item/CS_URS_2024_02/781495211"/>
    <hyperlink ref="F589" r:id="rId98" display="https://podminky.urs.cz/item/CS_URS_2024_02/998781101"/>
    <hyperlink ref="F593" r:id="rId99" display="https://podminky.urs.cz/item/CS_URS_2024_02/783614551"/>
    <hyperlink ref="F596" r:id="rId100" display="https://podminky.urs.cz/item/CS_URS_2024_02/783615551"/>
    <hyperlink ref="F599" r:id="rId101" display="https://podminky.urs.cz/item/CS_URS_2024_02/783617611"/>
    <hyperlink ref="F603" r:id="rId102" display="https://podminky.urs.cz/item/CS_URS_2024_02/784121001"/>
    <hyperlink ref="F610" r:id="rId103" display="https://podminky.urs.cz/item/CS_URS_2024_02/784171101"/>
    <hyperlink ref="F616" r:id="rId104" display="https://podminky.urs.cz/item/CS_URS_2024_02/784181111"/>
    <hyperlink ref="F619" r:id="rId105" display="https://podminky.urs.cz/item/CS_URS_2024_02/784211101"/>
    <hyperlink ref="F640" r:id="rId106" display="https://podminky.urs.cz/item/CS_URS_2024_02/460941211"/>
    <hyperlink ref="F643" r:id="rId107" display="https://podminky.urs.cz/item/CS_URS_2024_02/460941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35.25" customHeight="1">
      <c r="A27" s="140"/>
      <c r="B27" s="141"/>
      <c r="C27" s="140"/>
      <c r="D27" s="140"/>
      <c r="E27" s="142" t="s">
        <v>984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ROUND((SUM(BE81:BE101)),  2)</f>
        <v>0</v>
      </c>
      <c r="G33" s="40"/>
      <c r="H33" s="40"/>
      <c r="I33" s="150">
        <v>0.20999999999999999</v>
      </c>
      <c r="J33" s="149">
        <f>ROUND(((SUM(BE81:BE101))*I33),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ROUND((SUM(BF81:BF101)),  2)</f>
        <v>0</v>
      </c>
      <c r="G34" s="40"/>
      <c r="H34" s="40"/>
      <c r="I34" s="150">
        <v>0.14999999999999999</v>
      </c>
      <c r="J34" s="149">
        <f>ROUND(((SUM(BF81:BF101))*I34),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ROUND((SUM(BG81:BG101)),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ROUND((SUM(BH81:BH101)),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ROUND((SUM(BI81:BI101)),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ZŠ Škrobálková - Cvičná kuchyňka - interiér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121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985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124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Modernizace učeben ZŠ Slezská Ostrava II (PD, AD, IČ)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02 - ZŠ Škrobálková - Cvičná kuchyňka - interiér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Slezská Ostrava</v>
      </c>
      <c r="G75" s="42"/>
      <c r="H75" s="42"/>
      <c r="I75" s="34" t="s">
        <v>23</v>
      </c>
      <c r="J75" s="74" t="str">
        <f>IF(J12="","",J12)</f>
        <v>30. 11. 2021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Městský obvod Slezská Ostrava</v>
      </c>
      <c r="G77" s="42"/>
      <c r="H77" s="42"/>
      <c r="I77" s="34" t="s">
        <v>31</v>
      </c>
      <c r="J77" s="38" t="str">
        <f>E21</f>
        <v>Kapego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Pavel Klus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125</v>
      </c>
      <c r="D80" s="182" t="s">
        <v>57</v>
      </c>
      <c r="E80" s="182" t="s">
        <v>53</v>
      </c>
      <c r="F80" s="182" t="s">
        <v>54</v>
      </c>
      <c r="G80" s="182" t="s">
        <v>126</v>
      </c>
      <c r="H80" s="182" t="s">
        <v>127</v>
      </c>
      <c r="I80" s="182" t="s">
        <v>128</v>
      </c>
      <c r="J80" s="182" t="s">
        <v>96</v>
      </c>
      <c r="K80" s="183" t="s">
        <v>129</v>
      </c>
      <c r="L80" s="184"/>
      <c r="M80" s="94" t="s">
        <v>19</v>
      </c>
      <c r="N80" s="95" t="s">
        <v>42</v>
      </c>
      <c r="O80" s="95" t="s">
        <v>130</v>
      </c>
      <c r="P80" s="95" t="s">
        <v>131</v>
      </c>
      <c r="Q80" s="95" t="s">
        <v>132</v>
      </c>
      <c r="R80" s="95" t="s">
        <v>133</v>
      </c>
      <c r="S80" s="95" t="s">
        <v>134</v>
      </c>
      <c r="T80" s="96" t="s">
        <v>135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136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97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190</v>
      </c>
      <c r="F82" s="193" t="s">
        <v>961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161</v>
      </c>
      <c r="AT82" s="202" t="s">
        <v>71</v>
      </c>
      <c r="AU82" s="202" t="s">
        <v>72</v>
      </c>
      <c r="AY82" s="201" t="s">
        <v>139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986</v>
      </c>
      <c r="F83" s="204" t="s">
        <v>987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SUM(P84:P101)</f>
        <v>0</v>
      </c>
      <c r="Q83" s="198"/>
      <c r="R83" s="199">
        <f>SUM(R84:R101)</f>
        <v>0</v>
      </c>
      <c r="S83" s="198"/>
      <c r="T83" s="200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161</v>
      </c>
      <c r="AT83" s="202" t="s">
        <v>71</v>
      </c>
      <c r="AU83" s="202" t="s">
        <v>80</v>
      </c>
      <c r="AY83" s="201" t="s">
        <v>139</v>
      </c>
      <c r="BK83" s="203">
        <f>SUM(BK84:BK101)</f>
        <v>0</v>
      </c>
    </row>
    <row r="84" s="2" customFormat="1" ht="24.15" customHeight="1">
      <c r="A84" s="40"/>
      <c r="B84" s="41"/>
      <c r="C84" s="206" t="s">
        <v>80</v>
      </c>
      <c r="D84" s="206" t="s">
        <v>141</v>
      </c>
      <c r="E84" s="207" t="s">
        <v>808</v>
      </c>
      <c r="F84" s="208" t="s">
        <v>988</v>
      </c>
      <c r="G84" s="209" t="s">
        <v>989</v>
      </c>
      <c r="H84" s="210">
        <v>4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583</v>
      </c>
      <c r="AT84" s="217" t="s">
        <v>141</v>
      </c>
      <c r="AU84" s="217" t="s">
        <v>82</v>
      </c>
      <c r="AY84" s="19" t="s">
        <v>139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583</v>
      </c>
      <c r="BM84" s="217" t="s">
        <v>990</v>
      </c>
    </row>
    <row r="85" s="2" customFormat="1">
      <c r="A85" s="40"/>
      <c r="B85" s="41"/>
      <c r="C85" s="42"/>
      <c r="D85" s="219" t="s">
        <v>148</v>
      </c>
      <c r="E85" s="42"/>
      <c r="F85" s="220" t="s">
        <v>988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148</v>
      </c>
      <c r="AU85" s="19" t="s">
        <v>82</v>
      </c>
    </row>
    <row r="86" s="2" customFormat="1" ht="24.15" customHeight="1">
      <c r="A86" s="40"/>
      <c r="B86" s="41"/>
      <c r="C86" s="206" t="s">
        <v>82</v>
      </c>
      <c r="D86" s="206" t="s">
        <v>141</v>
      </c>
      <c r="E86" s="207" t="s">
        <v>814</v>
      </c>
      <c r="F86" s="208" t="s">
        <v>991</v>
      </c>
      <c r="G86" s="209" t="s">
        <v>989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583</v>
      </c>
      <c r="AT86" s="217" t="s">
        <v>141</v>
      </c>
      <c r="AU86" s="217" t="s">
        <v>82</v>
      </c>
      <c r="AY86" s="19" t="s">
        <v>139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583</v>
      </c>
      <c r="BM86" s="217" t="s">
        <v>992</v>
      </c>
    </row>
    <row r="87" s="2" customFormat="1">
      <c r="A87" s="40"/>
      <c r="B87" s="41"/>
      <c r="C87" s="42"/>
      <c r="D87" s="219" t="s">
        <v>148</v>
      </c>
      <c r="E87" s="42"/>
      <c r="F87" s="220" t="s">
        <v>991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148</v>
      </c>
      <c r="AU87" s="19" t="s">
        <v>82</v>
      </c>
    </row>
    <row r="88" s="2" customFormat="1" ht="16.5" customHeight="1">
      <c r="A88" s="40"/>
      <c r="B88" s="41"/>
      <c r="C88" s="206" t="s">
        <v>161</v>
      </c>
      <c r="D88" s="206" t="s">
        <v>141</v>
      </c>
      <c r="E88" s="207" t="s">
        <v>820</v>
      </c>
      <c r="F88" s="208" t="s">
        <v>993</v>
      </c>
      <c r="G88" s="209" t="s">
        <v>989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583</v>
      </c>
      <c r="AT88" s="217" t="s">
        <v>141</v>
      </c>
      <c r="AU88" s="217" t="s">
        <v>82</v>
      </c>
      <c r="AY88" s="19" t="s">
        <v>139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583</v>
      </c>
      <c r="BM88" s="217" t="s">
        <v>994</v>
      </c>
    </row>
    <row r="89" s="2" customFormat="1">
      <c r="A89" s="40"/>
      <c r="B89" s="41"/>
      <c r="C89" s="42"/>
      <c r="D89" s="219" t="s">
        <v>148</v>
      </c>
      <c r="E89" s="42"/>
      <c r="F89" s="220" t="s">
        <v>993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148</v>
      </c>
      <c r="AU89" s="19" t="s">
        <v>82</v>
      </c>
    </row>
    <row r="90" s="2" customFormat="1" ht="21.75" customHeight="1">
      <c r="A90" s="40"/>
      <c r="B90" s="41"/>
      <c r="C90" s="206" t="s">
        <v>146</v>
      </c>
      <c r="D90" s="206" t="s">
        <v>141</v>
      </c>
      <c r="E90" s="207" t="s">
        <v>825</v>
      </c>
      <c r="F90" s="208" t="s">
        <v>995</v>
      </c>
      <c r="G90" s="209" t="s">
        <v>989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583</v>
      </c>
      <c r="AT90" s="217" t="s">
        <v>141</v>
      </c>
      <c r="AU90" s="217" t="s">
        <v>82</v>
      </c>
      <c r="AY90" s="19" t="s">
        <v>139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583</v>
      </c>
      <c r="BM90" s="217" t="s">
        <v>996</v>
      </c>
    </row>
    <row r="91" s="2" customFormat="1">
      <c r="A91" s="40"/>
      <c r="B91" s="41"/>
      <c r="C91" s="42"/>
      <c r="D91" s="219" t="s">
        <v>148</v>
      </c>
      <c r="E91" s="42"/>
      <c r="F91" s="220" t="s">
        <v>995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148</v>
      </c>
      <c r="AU91" s="19" t="s">
        <v>82</v>
      </c>
    </row>
    <row r="92" s="2" customFormat="1" ht="24.15" customHeight="1">
      <c r="A92" s="40"/>
      <c r="B92" s="41"/>
      <c r="C92" s="206" t="s">
        <v>175</v>
      </c>
      <c r="D92" s="206" t="s">
        <v>141</v>
      </c>
      <c r="E92" s="207" t="s">
        <v>835</v>
      </c>
      <c r="F92" s="208" t="s">
        <v>997</v>
      </c>
      <c r="G92" s="209" t="s">
        <v>989</v>
      </c>
      <c r="H92" s="210">
        <v>1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583</v>
      </c>
      <c r="AT92" s="217" t="s">
        <v>141</v>
      </c>
      <c r="AU92" s="217" t="s">
        <v>82</v>
      </c>
      <c r="AY92" s="19" t="s">
        <v>139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583</v>
      </c>
      <c r="BM92" s="217" t="s">
        <v>998</v>
      </c>
    </row>
    <row r="93" s="2" customFormat="1">
      <c r="A93" s="40"/>
      <c r="B93" s="41"/>
      <c r="C93" s="42"/>
      <c r="D93" s="219" t="s">
        <v>148</v>
      </c>
      <c r="E93" s="42"/>
      <c r="F93" s="220" t="s">
        <v>999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148</v>
      </c>
      <c r="AU93" s="19" t="s">
        <v>82</v>
      </c>
    </row>
    <row r="94" s="2" customFormat="1" ht="24.15" customHeight="1">
      <c r="A94" s="40"/>
      <c r="B94" s="41"/>
      <c r="C94" s="206" t="s">
        <v>182</v>
      </c>
      <c r="D94" s="206" t="s">
        <v>141</v>
      </c>
      <c r="E94" s="207" t="s">
        <v>840</v>
      </c>
      <c r="F94" s="208" t="s">
        <v>1000</v>
      </c>
      <c r="G94" s="209" t="s">
        <v>1001</v>
      </c>
      <c r="H94" s="210">
        <v>4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583</v>
      </c>
      <c r="AT94" s="217" t="s">
        <v>141</v>
      </c>
      <c r="AU94" s="217" t="s">
        <v>82</v>
      </c>
      <c r="AY94" s="19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583</v>
      </c>
      <c r="BM94" s="217" t="s">
        <v>1002</v>
      </c>
    </row>
    <row r="95" s="2" customFormat="1">
      <c r="A95" s="40"/>
      <c r="B95" s="41"/>
      <c r="C95" s="42"/>
      <c r="D95" s="219" t="s">
        <v>148</v>
      </c>
      <c r="E95" s="42"/>
      <c r="F95" s="220" t="s">
        <v>1000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148</v>
      </c>
      <c r="AU95" s="19" t="s">
        <v>82</v>
      </c>
    </row>
    <row r="96" s="2" customFormat="1" ht="16.5" customHeight="1">
      <c r="A96" s="40"/>
      <c r="B96" s="41"/>
      <c r="C96" s="206" t="s">
        <v>189</v>
      </c>
      <c r="D96" s="206" t="s">
        <v>141</v>
      </c>
      <c r="E96" s="207" t="s">
        <v>854</v>
      </c>
      <c r="F96" s="208" t="s">
        <v>1003</v>
      </c>
      <c r="G96" s="209" t="s">
        <v>989</v>
      </c>
      <c r="H96" s="210">
        <v>2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583</v>
      </c>
      <c r="AT96" s="217" t="s">
        <v>141</v>
      </c>
      <c r="AU96" s="217" t="s">
        <v>82</v>
      </c>
      <c r="AY96" s="19" t="s">
        <v>139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583</v>
      </c>
      <c r="BM96" s="217" t="s">
        <v>1004</v>
      </c>
    </row>
    <row r="97" s="2" customFormat="1">
      <c r="A97" s="40"/>
      <c r="B97" s="41"/>
      <c r="C97" s="42"/>
      <c r="D97" s="219" t="s">
        <v>148</v>
      </c>
      <c r="E97" s="42"/>
      <c r="F97" s="220" t="s">
        <v>1003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148</v>
      </c>
      <c r="AU97" s="19" t="s">
        <v>82</v>
      </c>
    </row>
    <row r="98" s="2" customFormat="1" ht="16.5" customHeight="1">
      <c r="A98" s="40"/>
      <c r="B98" s="41"/>
      <c r="C98" s="206" t="s">
        <v>193</v>
      </c>
      <c r="D98" s="206" t="s">
        <v>141</v>
      </c>
      <c r="E98" s="207" t="s">
        <v>860</v>
      </c>
      <c r="F98" s="208" t="s">
        <v>1005</v>
      </c>
      <c r="G98" s="209" t="s">
        <v>989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583</v>
      </c>
      <c r="AT98" s="217" t="s">
        <v>141</v>
      </c>
      <c r="AU98" s="217" t="s">
        <v>82</v>
      </c>
      <c r="AY98" s="19" t="s">
        <v>139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583</v>
      </c>
      <c r="BM98" s="217" t="s">
        <v>1006</v>
      </c>
    </row>
    <row r="99" s="2" customFormat="1">
      <c r="A99" s="40"/>
      <c r="B99" s="41"/>
      <c r="C99" s="42"/>
      <c r="D99" s="219" t="s">
        <v>148</v>
      </c>
      <c r="E99" s="42"/>
      <c r="F99" s="220" t="s">
        <v>1005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82</v>
      </c>
    </row>
    <row r="100" s="2" customFormat="1" ht="16.5" customHeight="1">
      <c r="A100" s="40"/>
      <c r="B100" s="41"/>
      <c r="C100" s="206" t="s">
        <v>203</v>
      </c>
      <c r="D100" s="206" t="s">
        <v>141</v>
      </c>
      <c r="E100" s="207" t="s">
        <v>866</v>
      </c>
      <c r="F100" s="208" t="s">
        <v>1007</v>
      </c>
      <c r="G100" s="209" t="s">
        <v>967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583</v>
      </c>
      <c r="AT100" s="217" t="s">
        <v>141</v>
      </c>
      <c r="AU100" s="217" t="s">
        <v>82</v>
      </c>
      <c r="AY100" s="19" t="s">
        <v>139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583</v>
      </c>
      <c r="BM100" s="217" t="s">
        <v>1008</v>
      </c>
    </row>
    <row r="101" s="2" customFormat="1">
      <c r="A101" s="40"/>
      <c r="B101" s="41"/>
      <c r="C101" s="42"/>
      <c r="D101" s="219" t="s">
        <v>148</v>
      </c>
      <c r="E101" s="42"/>
      <c r="F101" s="220" t="s">
        <v>1007</v>
      </c>
      <c r="G101" s="42"/>
      <c r="H101" s="42"/>
      <c r="I101" s="221"/>
      <c r="J101" s="42"/>
      <c r="K101" s="42"/>
      <c r="L101" s="46"/>
      <c r="M101" s="269"/>
      <c r="N101" s="270"/>
      <c r="O101" s="271"/>
      <c r="P101" s="271"/>
      <c r="Q101" s="271"/>
      <c r="R101" s="271"/>
      <c r="S101" s="271"/>
      <c r="T101" s="272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148</v>
      </c>
      <c r="AU101" s="19" t="s">
        <v>82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/9VkI0l/DV0qI5pi0hJpTkRTGJ/+PiNgKmY17tYFRMrMEzDs+ZDCOcT9Y66dubexhibG4W/t63PjqNqGJYsH3Q==" hashValue="ePLtgack/v5ASijRuMsOeOuYTCqJ2OfD4LsLk5Q1qcSxQKmwZ/Gxj4SrsMw4UhZ19hvNAx0U+8GeYpJ/iM6bag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ROUND((SUM(BE98:BE319)),  2)</f>
        <v>0</v>
      </c>
      <c r="G33" s="40"/>
      <c r="H33" s="40"/>
      <c r="I33" s="150">
        <v>0.20999999999999999</v>
      </c>
      <c r="J33" s="149">
        <f>ROUND(((SUM(BE98:BE319))*I33),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ROUND((SUM(BF98:BF319)),  2)</f>
        <v>0</v>
      </c>
      <c r="G34" s="40"/>
      <c r="H34" s="40"/>
      <c r="I34" s="150">
        <v>0.14999999999999999</v>
      </c>
      <c r="J34" s="149">
        <f>ROUND(((SUM(BF98:BF319))*I34),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ROUND((SUM(BG98:BG319)),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ROUND((SUM(BH98:BH319)),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ROUND((SUM(BI98:BI319)),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ZŠ Škrobálková - Pracovní dílny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J99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J100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J124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J144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J158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106</v>
      </c>
      <c r="E66" s="170"/>
      <c r="F66" s="170"/>
      <c r="G66" s="170"/>
      <c r="H66" s="170"/>
      <c r="I66" s="170"/>
      <c r="J66" s="171">
        <f>J162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1010</v>
      </c>
      <c r="E67" s="176"/>
      <c r="F67" s="176"/>
      <c r="G67" s="176"/>
      <c r="H67" s="176"/>
      <c r="I67" s="176"/>
      <c r="J67" s="177">
        <f>J163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111</v>
      </c>
      <c r="E68" s="176"/>
      <c r="F68" s="176"/>
      <c r="G68" s="176"/>
      <c r="H68" s="176"/>
      <c r="I68" s="176"/>
      <c r="J68" s="177">
        <f>J175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112</v>
      </c>
      <c r="E69" s="176"/>
      <c r="F69" s="176"/>
      <c r="G69" s="176"/>
      <c r="H69" s="176"/>
      <c r="I69" s="176"/>
      <c r="J69" s="177">
        <f>J185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113</v>
      </c>
      <c r="E70" s="176"/>
      <c r="F70" s="176"/>
      <c r="G70" s="176"/>
      <c r="H70" s="176"/>
      <c r="I70" s="176"/>
      <c r="J70" s="177">
        <f>J195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114</v>
      </c>
      <c r="E71" s="176"/>
      <c r="F71" s="176"/>
      <c r="G71" s="176"/>
      <c r="H71" s="176"/>
      <c r="I71" s="176"/>
      <c r="J71" s="177">
        <f>J209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115</v>
      </c>
      <c r="E72" s="176"/>
      <c r="F72" s="176"/>
      <c r="G72" s="176"/>
      <c r="H72" s="176"/>
      <c r="I72" s="176"/>
      <c r="J72" s="177">
        <f>J223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117</v>
      </c>
      <c r="E73" s="176"/>
      <c r="F73" s="176"/>
      <c r="G73" s="176"/>
      <c r="H73" s="176"/>
      <c r="I73" s="176"/>
      <c r="J73" s="177">
        <f>J244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119</v>
      </c>
      <c r="E74" s="176"/>
      <c r="F74" s="176"/>
      <c r="G74" s="176"/>
      <c r="H74" s="176"/>
      <c r="I74" s="176"/>
      <c r="J74" s="177">
        <f>J274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120</v>
      </c>
      <c r="E75" s="176"/>
      <c r="F75" s="176"/>
      <c r="G75" s="176"/>
      <c r="H75" s="176"/>
      <c r="I75" s="176"/>
      <c r="J75" s="177">
        <f>J284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7"/>
      <c r="C76" s="168"/>
      <c r="D76" s="169" t="s">
        <v>121</v>
      </c>
      <c r="E76" s="170"/>
      <c r="F76" s="170"/>
      <c r="G76" s="170"/>
      <c r="H76" s="170"/>
      <c r="I76" s="170"/>
      <c r="J76" s="171">
        <f>J312</f>
        <v>0</v>
      </c>
      <c r="K76" s="168"/>
      <c r="L76" s="17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73"/>
      <c r="C77" s="174"/>
      <c r="D77" s="175" t="s">
        <v>122</v>
      </c>
      <c r="E77" s="176"/>
      <c r="F77" s="176"/>
      <c r="G77" s="176"/>
      <c r="H77" s="176"/>
      <c r="I77" s="176"/>
      <c r="J77" s="177">
        <f>J313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123</v>
      </c>
      <c r="E78" s="176"/>
      <c r="F78" s="176"/>
      <c r="G78" s="176"/>
      <c r="H78" s="176"/>
      <c r="I78" s="176"/>
      <c r="J78" s="177">
        <f>J316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124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62" t="str">
        <f>E7</f>
        <v>Modernizace učeben ZŠ Slezská Ostrava II (PD, AD, IČ)</v>
      </c>
      <c r="F88" s="34"/>
      <c r="G88" s="34"/>
      <c r="H88" s="34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92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E9</f>
        <v>03 - ZŠ Škrobálková - Pracovní dílny - stavební část</v>
      </c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>Slezská Ostrava</v>
      </c>
      <c r="G92" s="42"/>
      <c r="H92" s="42"/>
      <c r="I92" s="34" t="s">
        <v>23</v>
      </c>
      <c r="J92" s="74" t="str">
        <f>IF(J12="","",J12)</f>
        <v>30. 11. 2021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E15</f>
        <v>Městský obvod Slezská Ostrava</v>
      </c>
      <c r="G94" s="42"/>
      <c r="H94" s="42"/>
      <c r="I94" s="34" t="s">
        <v>31</v>
      </c>
      <c r="J94" s="38" t="str">
        <f>E21</f>
        <v>Kapego projekt s.r.o.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29</v>
      </c>
      <c r="D95" s="42"/>
      <c r="E95" s="42"/>
      <c r="F95" s="29" t="str">
        <f>IF(E18="","",E18)</f>
        <v>Vyplň údaj</v>
      </c>
      <c r="G95" s="42"/>
      <c r="H95" s="42"/>
      <c r="I95" s="34" t="s">
        <v>34</v>
      </c>
      <c r="J95" s="38" t="str">
        <f>E24</f>
        <v>Pavel Klus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79"/>
      <c r="B97" s="180"/>
      <c r="C97" s="181" t="s">
        <v>125</v>
      </c>
      <c r="D97" s="182" t="s">
        <v>57</v>
      </c>
      <c r="E97" s="182" t="s">
        <v>53</v>
      </c>
      <c r="F97" s="182" t="s">
        <v>54</v>
      </c>
      <c r="G97" s="182" t="s">
        <v>126</v>
      </c>
      <c r="H97" s="182" t="s">
        <v>127</v>
      </c>
      <c r="I97" s="182" t="s">
        <v>128</v>
      </c>
      <c r="J97" s="182" t="s">
        <v>96</v>
      </c>
      <c r="K97" s="183" t="s">
        <v>129</v>
      </c>
      <c r="L97" s="184"/>
      <c r="M97" s="94" t="s">
        <v>19</v>
      </c>
      <c r="N97" s="95" t="s">
        <v>42</v>
      </c>
      <c r="O97" s="95" t="s">
        <v>130</v>
      </c>
      <c r="P97" s="95" t="s">
        <v>131</v>
      </c>
      <c r="Q97" s="95" t="s">
        <v>132</v>
      </c>
      <c r="R97" s="95" t="s">
        <v>133</v>
      </c>
      <c r="S97" s="95" t="s">
        <v>134</v>
      </c>
      <c r="T97" s="96" t="s">
        <v>135</v>
      </c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</row>
    <row r="98" s="2" customFormat="1" ht="22.8" customHeight="1">
      <c r="A98" s="40"/>
      <c r="B98" s="41"/>
      <c r="C98" s="101" t="s">
        <v>136</v>
      </c>
      <c r="D98" s="42"/>
      <c r="E98" s="42"/>
      <c r="F98" s="42"/>
      <c r="G98" s="42"/>
      <c r="H98" s="42"/>
      <c r="I98" s="42"/>
      <c r="J98" s="185">
        <f>BK98</f>
        <v>0</v>
      </c>
      <c r="K98" s="42"/>
      <c r="L98" s="46"/>
      <c r="M98" s="97"/>
      <c r="N98" s="186"/>
      <c r="O98" s="98"/>
      <c r="P98" s="187">
        <f>P99+P162+P312</f>
        <v>0</v>
      </c>
      <c r="Q98" s="98"/>
      <c r="R98" s="187">
        <f>R99+R162+R312</f>
        <v>9.3531432599999995</v>
      </c>
      <c r="S98" s="98"/>
      <c r="T98" s="188">
        <f>T99+T162+T312</f>
        <v>6.2626679999999997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71</v>
      </c>
      <c r="AU98" s="19" t="s">
        <v>97</v>
      </c>
      <c r="BK98" s="189">
        <f>BK99+BK162+BK312</f>
        <v>0</v>
      </c>
    </row>
    <row r="99" s="12" customFormat="1" ht="25.92" customHeight="1">
      <c r="A99" s="12"/>
      <c r="B99" s="190"/>
      <c r="C99" s="191"/>
      <c r="D99" s="192" t="s">
        <v>71</v>
      </c>
      <c r="E99" s="193" t="s">
        <v>137</v>
      </c>
      <c r="F99" s="193" t="s">
        <v>138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P100+P101+P124+P144+P158</f>
        <v>0</v>
      </c>
      <c r="Q99" s="198"/>
      <c r="R99" s="199">
        <f>R100+R101+R124+R144+R158</f>
        <v>7.9723487999999998</v>
      </c>
      <c r="S99" s="198"/>
      <c r="T99" s="200">
        <f>T100+T101+T124+T144+T158</f>
        <v>5.4197999999999995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80</v>
      </c>
      <c r="AT99" s="202" t="s">
        <v>71</v>
      </c>
      <c r="AU99" s="202" t="s">
        <v>72</v>
      </c>
      <c r="AY99" s="201" t="s">
        <v>139</v>
      </c>
      <c r="BK99" s="203">
        <f>BK100+BK101+BK124+BK144+BK158</f>
        <v>0</v>
      </c>
    </row>
    <row r="100" s="12" customFormat="1" ht="22.8" customHeight="1">
      <c r="A100" s="12"/>
      <c r="B100" s="190"/>
      <c r="C100" s="191"/>
      <c r="D100" s="192" t="s">
        <v>71</v>
      </c>
      <c r="E100" s="204" t="s">
        <v>161</v>
      </c>
      <c r="F100" s="204" t="s">
        <v>196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v>0</v>
      </c>
      <c r="Q100" s="198"/>
      <c r="R100" s="199">
        <v>0</v>
      </c>
      <c r="S100" s="198"/>
      <c r="T100" s="200"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80</v>
      </c>
      <c r="AT100" s="202" t="s">
        <v>71</v>
      </c>
      <c r="AU100" s="202" t="s">
        <v>80</v>
      </c>
      <c r="AY100" s="201" t="s">
        <v>139</v>
      </c>
      <c r="BK100" s="203">
        <v>0</v>
      </c>
    </row>
    <row r="101" s="12" customFormat="1" ht="22.8" customHeight="1">
      <c r="A101" s="12"/>
      <c r="B101" s="190"/>
      <c r="C101" s="191"/>
      <c r="D101" s="192" t="s">
        <v>71</v>
      </c>
      <c r="E101" s="204" t="s">
        <v>182</v>
      </c>
      <c r="F101" s="204" t="s">
        <v>238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SUM(P102:P123)</f>
        <v>0</v>
      </c>
      <c r="Q101" s="198"/>
      <c r="R101" s="199">
        <f>SUM(R102:R123)</f>
        <v>7.9620099999999994</v>
      </c>
      <c r="S101" s="198"/>
      <c r="T101" s="200">
        <f>SUM(T102:T123)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80</v>
      </c>
      <c r="AT101" s="202" t="s">
        <v>71</v>
      </c>
      <c r="AU101" s="202" t="s">
        <v>80</v>
      </c>
      <c r="AY101" s="201" t="s">
        <v>139</v>
      </c>
      <c r="BK101" s="203">
        <f>SUM(BK102:BK123)</f>
        <v>0</v>
      </c>
    </row>
    <row r="102" s="2" customFormat="1" ht="24.15" customHeight="1">
      <c r="A102" s="40"/>
      <c r="B102" s="41"/>
      <c r="C102" s="206" t="s">
        <v>80</v>
      </c>
      <c r="D102" s="206" t="s">
        <v>141</v>
      </c>
      <c r="E102" s="207" t="s">
        <v>296</v>
      </c>
      <c r="F102" s="208" t="s">
        <v>297</v>
      </c>
      <c r="G102" s="209" t="s">
        <v>206</v>
      </c>
      <c r="H102" s="210">
        <v>60.219999999999999</v>
      </c>
      <c r="I102" s="211"/>
      <c r="J102" s="212">
        <f>ROUND(I102*H102,2)</f>
        <v>0</v>
      </c>
      <c r="K102" s="208" t="s">
        <v>145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0.11</v>
      </c>
      <c r="R102" s="215">
        <f>Q102*H102</f>
        <v>6.6242000000000001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146</v>
      </c>
      <c r="AT102" s="217" t="s">
        <v>141</v>
      </c>
      <c r="AU102" s="217" t="s">
        <v>82</v>
      </c>
      <c r="AY102" s="19" t="s">
        <v>139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146</v>
      </c>
      <c r="BM102" s="217" t="s">
        <v>1011</v>
      </c>
    </row>
    <row r="103" s="2" customFormat="1">
      <c r="A103" s="40"/>
      <c r="B103" s="41"/>
      <c r="C103" s="42"/>
      <c r="D103" s="219" t="s">
        <v>148</v>
      </c>
      <c r="E103" s="42"/>
      <c r="F103" s="220" t="s">
        <v>299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148</v>
      </c>
      <c r="AU103" s="19" t="s">
        <v>82</v>
      </c>
    </row>
    <row r="104" s="2" customFormat="1">
      <c r="A104" s="40"/>
      <c r="B104" s="41"/>
      <c r="C104" s="42"/>
      <c r="D104" s="224" t="s">
        <v>150</v>
      </c>
      <c r="E104" s="42"/>
      <c r="F104" s="225" t="s">
        <v>300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82</v>
      </c>
    </row>
    <row r="105" s="13" customFormat="1">
      <c r="A105" s="13"/>
      <c r="B105" s="226"/>
      <c r="C105" s="227"/>
      <c r="D105" s="219" t="s">
        <v>152</v>
      </c>
      <c r="E105" s="228" t="s">
        <v>19</v>
      </c>
      <c r="F105" s="229" t="s">
        <v>1012</v>
      </c>
      <c r="G105" s="227"/>
      <c r="H105" s="228" t="s">
        <v>19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152</v>
      </c>
      <c r="AU105" s="235" t="s">
        <v>82</v>
      </c>
      <c r="AV105" s="13" t="s">
        <v>80</v>
      </c>
      <c r="AW105" s="13" t="s">
        <v>33</v>
      </c>
      <c r="AX105" s="13" t="s">
        <v>72</v>
      </c>
      <c r="AY105" s="235" t="s">
        <v>139</v>
      </c>
    </row>
    <row r="106" s="14" customFormat="1">
      <c r="A106" s="14"/>
      <c r="B106" s="236"/>
      <c r="C106" s="237"/>
      <c r="D106" s="219" t="s">
        <v>152</v>
      </c>
      <c r="E106" s="238" t="s">
        <v>19</v>
      </c>
      <c r="F106" s="239" t="s">
        <v>1013</v>
      </c>
      <c r="G106" s="237"/>
      <c r="H106" s="240">
        <v>47.060000000000002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152</v>
      </c>
      <c r="AU106" s="246" t="s">
        <v>82</v>
      </c>
      <c r="AV106" s="14" t="s">
        <v>82</v>
      </c>
      <c r="AW106" s="14" t="s">
        <v>33</v>
      </c>
      <c r="AX106" s="14" t="s">
        <v>72</v>
      </c>
      <c r="AY106" s="246" t="s">
        <v>139</v>
      </c>
    </row>
    <row r="107" s="13" customFormat="1">
      <c r="A107" s="13"/>
      <c r="B107" s="226"/>
      <c r="C107" s="227"/>
      <c r="D107" s="219" t="s">
        <v>152</v>
      </c>
      <c r="E107" s="228" t="s">
        <v>19</v>
      </c>
      <c r="F107" s="229" t="s">
        <v>1014</v>
      </c>
      <c r="G107" s="227"/>
      <c r="H107" s="228" t="s">
        <v>19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152</v>
      </c>
      <c r="AU107" s="235" t="s">
        <v>82</v>
      </c>
      <c r="AV107" s="13" t="s">
        <v>80</v>
      </c>
      <c r="AW107" s="13" t="s">
        <v>33</v>
      </c>
      <c r="AX107" s="13" t="s">
        <v>72</v>
      </c>
      <c r="AY107" s="235" t="s">
        <v>139</v>
      </c>
    </row>
    <row r="108" s="14" customFormat="1">
      <c r="A108" s="14"/>
      <c r="B108" s="236"/>
      <c r="C108" s="237"/>
      <c r="D108" s="219" t="s">
        <v>152</v>
      </c>
      <c r="E108" s="238" t="s">
        <v>19</v>
      </c>
      <c r="F108" s="239" t="s">
        <v>1015</v>
      </c>
      <c r="G108" s="237"/>
      <c r="H108" s="240">
        <v>13.16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152</v>
      </c>
      <c r="AU108" s="246" t="s">
        <v>82</v>
      </c>
      <c r="AV108" s="14" t="s">
        <v>82</v>
      </c>
      <c r="AW108" s="14" t="s">
        <v>33</v>
      </c>
      <c r="AX108" s="14" t="s">
        <v>72</v>
      </c>
      <c r="AY108" s="246" t="s">
        <v>139</v>
      </c>
    </row>
    <row r="109" s="15" customFormat="1">
      <c r="A109" s="15"/>
      <c r="B109" s="257"/>
      <c r="C109" s="258"/>
      <c r="D109" s="219" t="s">
        <v>152</v>
      </c>
      <c r="E109" s="259" t="s">
        <v>19</v>
      </c>
      <c r="F109" s="260" t="s">
        <v>221</v>
      </c>
      <c r="G109" s="258"/>
      <c r="H109" s="261">
        <v>60.219999999999999</v>
      </c>
      <c r="I109" s="262"/>
      <c r="J109" s="258"/>
      <c r="K109" s="258"/>
      <c r="L109" s="263"/>
      <c r="M109" s="264"/>
      <c r="N109" s="265"/>
      <c r="O109" s="265"/>
      <c r="P109" s="265"/>
      <c r="Q109" s="265"/>
      <c r="R109" s="265"/>
      <c r="S109" s="265"/>
      <c r="T109" s="26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7" t="s">
        <v>152</v>
      </c>
      <c r="AU109" s="267" t="s">
        <v>82</v>
      </c>
      <c r="AV109" s="15" t="s">
        <v>146</v>
      </c>
      <c r="AW109" s="15" t="s">
        <v>33</v>
      </c>
      <c r="AX109" s="15" t="s">
        <v>80</v>
      </c>
      <c r="AY109" s="267" t="s">
        <v>139</v>
      </c>
    </row>
    <row r="110" s="2" customFormat="1" ht="24.15" customHeight="1">
      <c r="A110" s="40"/>
      <c r="B110" s="41"/>
      <c r="C110" s="206" t="s">
        <v>82</v>
      </c>
      <c r="D110" s="206" t="s">
        <v>141</v>
      </c>
      <c r="E110" s="207" t="s">
        <v>308</v>
      </c>
      <c r="F110" s="208" t="s">
        <v>309</v>
      </c>
      <c r="G110" s="209" t="s">
        <v>206</v>
      </c>
      <c r="H110" s="210">
        <v>120.44</v>
      </c>
      <c r="I110" s="211"/>
      <c r="J110" s="212">
        <f>ROUND(I110*H110,2)</f>
        <v>0</v>
      </c>
      <c r="K110" s="208" t="s">
        <v>145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0.010999999999999999</v>
      </c>
      <c r="R110" s="215">
        <f>Q110*H110</f>
        <v>1.3248399999999998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146</v>
      </c>
      <c r="AT110" s="217" t="s">
        <v>141</v>
      </c>
      <c r="AU110" s="217" t="s">
        <v>82</v>
      </c>
      <c r="AY110" s="19" t="s">
        <v>139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146</v>
      </c>
      <c r="BM110" s="217" t="s">
        <v>1016</v>
      </c>
    </row>
    <row r="111" s="2" customFormat="1">
      <c r="A111" s="40"/>
      <c r="B111" s="41"/>
      <c r="C111" s="42"/>
      <c r="D111" s="219" t="s">
        <v>148</v>
      </c>
      <c r="E111" s="42"/>
      <c r="F111" s="220" t="s">
        <v>311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148</v>
      </c>
      <c r="AU111" s="19" t="s">
        <v>82</v>
      </c>
    </row>
    <row r="112" s="2" customFormat="1">
      <c r="A112" s="40"/>
      <c r="B112" s="41"/>
      <c r="C112" s="42"/>
      <c r="D112" s="224" t="s">
        <v>150</v>
      </c>
      <c r="E112" s="42"/>
      <c r="F112" s="225" t="s">
        <v>312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82</v>
      </c>
    </row>
    <row r="113" s="13" customFormat="1">
      <c r="A113" s="13"/>
      <c r="B113" s="226"/>
      <c r="C113" s="227"/>
      <c r="D113" s="219" t="s">
        <v>152</v>
      </c>
      <c r="E113" s="228" t="s">
        <v>19</v>
      </c>
      <c r="F113" s="229" t="s">
        <v>1012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152</v>
      </c>
      <c r="AU113" s="235" t="s">
        <v>82</v>
      </c>
      <c r="AV113" s="13" t="s">
        <v>80</v>
      </c>
      <c r="AW113" s="13" t="s">
        <v>33</v>
      </c>
      <c r="AX113" s="13" t="s">
        <v>72</v>
      </c>
      <c r="AY113" s="235" t="s">
        <v>139</v>
      </c>
    </row>
    <row r="114" s="14" customFormat="1">
      <c r="A114" s="14"/>
      <c r="B114" s="236"/>
      <c r="C114" s="237"/>
      <c r="D114" s="219" t="s">
        <v>152</v>
      </c>
      <c r="E114" s="238" t="s">
        <v>19</v>
      </c>
      <c r="F114" s="239" t="s">
        <v>1013</v>
      </c>
      <c r="G114" s="237"/>
      <c r="H114" s="240">
        <v>47.060000000000002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152</v>
      </c>
      <c r="AU114" s="246" t="s">
        <v>82</v>
      </c>
      <c r="AV114" s="14" t="s">
        <v>82</v>
      </c>
      <c r="AW114" s="14" t="s">
        <v>33</v>
      </c>
      <c r="AX114" s="14" t="s">
        <v>72</v>
      </c>
      <c r="AY114" s="246" t="s">
        <v>139</v>
      </c>
    </row>
    <row r="115" s="13" customFormat="1">
      <c r="A115" s="13"/>
      <c r="B115" s="226"/>
      <c r="C115" s="227"/>
      <c r="D115" s="219" t="s">
        <v>152</v>
      </c>
      <c r="E115" s="228" t="s">
        <v>19</v>
      </c>
      <c r="F115" s="229" t="s">
        <v>1014</v>
      </c>
      <c r="G115" s="227"/>
      <c r="H115" s="228" t="s">
        <v>19</v>
      </c>
      <c r="I115" s="230"/>
      <c r="J115" s="227"/>
      <c r="K115" s="227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152</v>
      </c>
      <c r="AU115" s="235" t="s">
        <v>82</v>
      </c>
      <c r="AV115" s="13" t="s">
        <v>80</v>
      </c>
      <c r="AW115" s="13" t="s">
        <v>33</v>
      </c>
      <c r="AX115" s="13" t="s">
        <v>72</v>
      </c>
      <c r="AY115" s="235" t="s">
        <v>139</v>
      </c>
    </row>
    <row r="116" s="14" customFormat="1">
      <c r="A116" s="14"/>
      <c r="B116" s="236"/>
      <c r="C116" s="237"/>
      <c r="D116" s="219" t="s">
        <v>152</v>
      </c>
      <c r="E116" s="238" t="s">
        <v>19</v>
      </c>
      <c r="F116" s="239" t="s">
        <v>1015</v>
      </c>
      <c r="G116" s="237"/>
      <c r="H116" s="240">
        <v>13.16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152</v>
      </c>
      <c r="AU116" s="246" t="s">
        <v>82</v>
      </c>
      <c r="AV116" s="14" t="s">
        <v>82</v>
      </c>
      <c r="AW116" s="14" t="s">
        <v>33</v>
      </c>
      <c r="AX116" s="14" t="s">
        <v>72</v>
      </c>
      <c r="AY116" s="246" t="s">
        <v>139</v>
      </c>
    </row>
    <row r="117" s="15" customFormat="1">
      <c r="A117" s="15"/>
      <c r="B117" s="257"/>
      <c r="C117" s="258"/>
      <c r="D117" s="219" t="s">
        <v>152</v>
      </c>
      <c r="E117" s="259" t="s">
        <v>19</v>
      </c>
      <c r="F117" s="260" t="s">
        <v>221</v>
      </c>
      <c r="G117" s="258"/>
      <c r="H117" s="261">
        <v>60.219999999999999</v>
      </c>
      <c r="I117" s="262"/>
      <c r="J117" s="258"/>
      <c r="K117" s="258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152</v>
      </c>
      <c r="AU117" s="267" t="s">
        <v>82</v>
      </c>
      <c r="AV117" s="15" t="s">
        <v>146</v>
      </c>
      <c r="AW117" s="15" t="s">
        <v>33</v>
      </c>
      <c r="AX117" s="15" t="s">
        <v>72</v>
      </c>
      <c r="AY117" s="267" t="s">
        <v>139</v>
      </c>
    </row>
    <row r="118" s="14" customFormat="1">
      <c r="A118" s="14"/>
      <c r="B118" s="236"/>
      <c r="C118" s="237"/>
      <c r="D118" s="219" t="s">
        <v>152</v>
      </c>
      <c r="E118" s="238" t="s">
        <v>19</v>
      </c>
      <c r="F118" s="239" t="s">
        <v>1017</v>
      </c>
      <c r="G118" s="237"/>
      <c r="H118" s="240">
        <v>120.44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152</v>
      </c>
      <c r="AU118" s="246" t="s">
        <v>82</v>
      </c>
      <c r="AV118" s="14" t="s">
        <v>82</v>
      </c>
      <c r="AW118" s="14" t="s">
        <v>33</v>
      </c>
      <c r="AX118" s="14" t="s">
        <v>80</v>
      </c>
      <c r="AY118" s="246" t="s">
        <v>139</v>
      </c>
    </row>
    <row r="119" s="2" customFormat="1" ht="24.15" customHeight="1">
      <c r="A119" s="40"/>
      <c r="B119" s="41"/>
      <c r="C119" s="206" t="s">
        <v>161</v>
      </c>
      <c r="D119" s="206" t="s">
        <v>141</v>
      </c>
      <c r="E119" s="207" t="s">
        <v>325</v>
      </c>
      <c r="F119" s="208" t="s">
        <v>326</v>
      </c>
      <c r="G119" s="209" t="s">
        <v>199</v>
      </c>
      <c r="H119" s="210">
        <v>1</v>
      </c>
      <c r="I119" s="211"/>
      <c r="J119" s="212">
        <f>ROUND(I119*H119,2)</f>
        <v>0</v>
      </c>
      <c r="K119" s="208" t="s">
        <v>145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0.00048000000000000001</v>
      </c>
      <c r="R119" s="215">
        <f>Q119*H119</f>
        <v>0.00048000000000000001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82</v>
      </c>
      <c r="AY119" s="19" t="s">
        <v>139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146</v>
      </c>
      <c r="BM119" s="217" t="s">
        <v>1018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328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148</v>
      </c>
      <c r="AU120" s="19" t="s">
        <v>82</v>
      </c>
    </row>
    <row r="121" s="2" customFormat="1">
      <c r="A121" s="40"/>
      <c r="B121" s="41"/>
      <c r="C121" s="42"/>
      <c r="D121" s="224" t="s">
        <v>150</v>
      </c>
      <c r="E121" s="42"/>
      <c r="F121" s="225" t="s">
        <v>329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150</v>
      </c>
      <c r="AU121" s="19" t="s">
        <v>82</v>
      </c>
    </row>
    <row r="122" s="2" customFormat="1" ht="33" customHeight="1">
      <c r="A122" s="40"/>
      <c r="B122" s="41"/>
      <c r="C122" s="247" t="s">
        <v>146</v>
      </c>
      <c r="D122" s="247" t="s">
        <v>190</v>
      </c>
      <c r="E122" s="248" t="s">
        <v>335</v>
      </c>
      <c r="F122" s="249" t="s">
        <v>336</v>
      </c>
      <c r="G122" s="250" t="s">
        <v>199</v>
      </c>
      <c r="H122" s="251">
        <v>1</v>
      </c>
      <c r="I122" s="252"/>
      <c r="J122" s="253">
        <f>ROUND(I122*H122,2)</f>
        <v>0</v>
      </c>
      <c r="K122" s="249" t="s">
        <v>145</v>
      </c>
      <c r="L122" s="254"/>
      <c r="M122" s="255" t="s">
        <v>19</v>
      </c>
      <c r="N122" s="256" t="s">
        <v>43</v>
      </c>
      <c r="O122" s="86"/>
      <c r="P122" s="215">
        <f>O122*H122</f>
        <v>0</v>
      </c>
      <c r="Q122" s="215">
        <v>0.012489999999999999</v>
      </c>
      <c r="R122" s="215">
        <f>Q122*H122</f>
        <v>0.012489999999999999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193</v>
      </c>
      <c r="AT122" s="217" t="s">
        <v>190</v>
      </c>
      <c r="AU122" s="217" t="s">
        <v>82</v>
      </c>
      <c r="AY122" s="19" t="s">
        <v>139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146</v>
      </c>
      <c r="BM122" s="217" t="s">
        <v>1019</v>
      </c>
    </row>
    <row r="123" s="2" customFormat="1">
      <c r="A123" s="40"/>
      <c r="B123" s="41"/>
      <c r="C123" s="42"/>
      <c r="D123" s="219" t="s">
        <v>148</v>
      </c>
      <c r="E123" s="42"/>
      <c r="F123" s="220" t="s">
        <v>336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148</v>
      </c>
      <c r="AU123" s="19" t="s">
        <v>82</v>
      </c>
    </row>
    <row r="124" s="12" customFormat="1" ht="22.8" customHeight="1">
      <c r="A124" s="12"/>
      <c r="B124" s="190"/>
      <c r="C124" s="191"/>
      <c r="D124" s="192" t="s">
        <v>71</v>
      </c>
      <c r="E124" s="204" t="s">
        <v>203</v>
      </c>
      <c r="F124" s="204" t="s">
        <v>338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SUM(P125:P143)</f>
        <v>0</v>
      </c>
      <c r="Q124" s="198"/>
      <c r="R124" s="199">
        <f>SUM(R125:R143)</f>
        <v>0.010338799999999999</v>
      </c>
      <c r="S124" s="198"/>
      <c r="T124" s="200">
        <f>SUM(T125:T143)</f>
        <v>5.4197999999999995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80</v>
      </c>
      <c r="AT124" s="202" t="s">
        <v>71</v>
      </c>
      <c r="AU124" s="202" t="s">
        <v>80</v>
      </c>
      <c r="AY124" s="201" t="s">
        <v>139</v>
      </c>
      <c r="BK124" s="203">
        <f>SUM(BK125:BK143)</f>
        <v>0</v>
      </c>
    </row>
    <row r="125" s="2" customFormat="1" ht="33" customHeight="1">
      <c r="A125" s="40"/>
      <c r="B125" s="41"/>
      <c r="C125" s="206" t="s">
        <v>175</v>
      </c>
      <c r="D125" s="206" t="s">
        <v>141</v>
      </c>
      <c r="E125" s="207" t="s">
        <v>340</v>
      </c>
      <c r="F125" s="208" t="s">
        <v>341</v>
      </c>
      <c r="G125" s="209" t="s">
        <v>206</v>
      </c>
      <c r="H125" s="210">
        <v>61</v>
      </c>
      <c r="I125" s="211"/>
      <c r="J125" s="212">
        <f>ROUND(I125*H125,2)</f>
        <v>0</v>
      </c>
      <c r="K125" s="208" t="s">
        <v>145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0.00012999999999999999</v>
      </c>
      <c r="R125" s="215">
        <f>Q125*H125</f>
        <v>0.0079299999999999995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146</v>
      </c>
      <c r="AT125" s="217" t="s">
        <v>141</v>
      </c>
      <c r="AU125" s="217" t="s">
        <v>82</v>
      </c>
      <c r="AY125" s="19" t="s">
        <v>139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146</v>
      </c>
      <c r="BM125" s="217" t="s">
        <v>1020</v>
      </c>
    </row>
    <row r="126" s="2" customFormat="1">
      <c r="A126" s="40"/>
      <c r="B126" s="41"/>
      <c r="C126" s="42"/>
      <c r="D126" s="219" t="s">
        <v>148</v>
      </c>
      <c r="E126" s="42"/>
      <c r="F126" s="220" t="s">
        <v>343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148</v>
      </c>
      <c r="AU126" s="19" t="s">
        <v>82</v>
      </c>
    </row>
    <row r="127" s="2" customFormat="1">
      <c r="A127" s="40"/>
      <c r="B127" s="41"/>
      <c r="C127" s="42"/>
      <c r="D127" s="224" t="s">
        <v>150</v>
      </c>
      <c r="E127" s="42"/>
      <c r="F127" s="225" t="s">
        <v>344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82</v>
      </c>
    </row>
    <row r="128" s="2" customFormat="1" ht="24.15" customHeight="1">
      <c r="A128" s="40"/>
      <c r="B128" s="41"/>
      <c r="C128" s="206" t="s">
        <v>182</v>
      </c>
      <c r="D128" s="206" t="s">
        <v>141</v>
      </c>
      <c r="E128" s="207" t="s">
        <v>346</v>
      </c>
      <c r="F128" s="208" t="s">
        <v>347</v>
      </c>
      <c r="G128" s="209" t="s">
        <v>206</v>
      </c>
      <c r="H128" s="210">
        <v>60.219999999999999</v>
      </c>
      <c r="I128" s="211"/>
      <c r="J128" s="212">
        <f>ROUND(I128*H128,2)</f>
        <v>0</v>
      </c>
      <c r="K128" s="208" t="s">
        <v>145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4.0000000000000003E-05</v>
      </c>
      <c r="R128" s="215">
        <f>Q128*H128</f>
        <v>0.0024088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146</v>
      </c>
      <c r="AT128" s="217" t="s">
        <v>141</v>
      </c>
      <c r="AU128" s="217" t="s">
        <v>82</v>
      </c>
      <c r="AY128" s="19" t="s">
        <v>139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146</v>
      </c>
      <c r="BM128" s="217" t="s">
        <v>1021</v>
      </c>
    </row>
    <row r="129" s="2" customFormat="1">
      <c r="A129" s="40"/>
      <c r="B129" s="41"/>
      <c r="C129" s="42"/>
      <c r="D129" s="219" t="s">
        <v>148</v>
      </c>
      <c r="E129" s="42"/>
      <c r="F129" s="220" t="s">
        <v>349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148</v>
      </c>
      <c r="AU129" s="19" t="s">
        <v>82</v>
      </c>
    </row>
    <row r="130" s="2" customFormat="1">
      <c r="A130" s="40"/>
      <c r="B130" s="41"/>
      <c r="C130" s="42"/>
      <c r="D130" s="224" t="s">
        <v>150</v>
      </c>
      <c r="E130" s="42"/>
      <c r="F130" s="225" t="s">
        <v>350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150</v>
      </c>
      <c r="AU130" s="19" t="s">
        <v>82</v>
      </c>
    </row>
    <row r="131" s="13" customFormat="1">
      <c r="A131" s="13"/>
      <c r="B131" s="226"/>
      <c r="C131" s="227"/>
      <c r="D131" s="219" t="s">
        <v>152</v>
      </c>
      <c r="E131" s="228" t="s">
        <v>19</v>
      </c>
      <c r="F131" s="229" t="s">
        <v>1012</v>
      </c>
      <c r="G131" s="227"/>
      <c r="H131" s="228" t="s">
        <v>19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152</v>
      </c>
      <c r="AU131" s="235" t="s">
        <v>82</v>
      </c>
      <c r="AV131" s="13" t="s">
        <v>80</v>
      </c>
      <c r="AW131" s="13" t="s">
        <v>33</v>
      </c>
      <c r="AX131" s="13" t="s">
        <v>72</v>
      </c>
      <c r="AY131" s="235" t="s">
        <v>139</v>
      </c>
    </row>
    <row r="132" s="14" customFormat="1">
      <c r="A132" s="14"/>
      <c r="B132" s="236"/>
      <c r="C132" s="237"/>
      <c r="D132" s="219" t="s">
        <v>152</v>
      </c>
      <c r="E132" s="238" t="s">
        <v>19</v>
      </c>
      <c r="F132" s="239" t="s">
        <v>1013</v>
      </c>
      <c r="G132" s="237"/>
      <c r="H132" s="240">
        <v>47.060000000000002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152</v>
      </c>
      <c r="AU132" s="246" t="s">
        <v>82</v>
      </c>
      <c r="AV132" s="14" t="s">
        <v>82</v>
      </c>
      <c r="AW132" s="14" t="s">
        <v>33</v>
      </c>
      <c r="AX132" s="14" t="s">
        <v>72</v>
      </c>
      <c r="AY132" s="246" t="s">
        <v>139</v>
      </c>
    </row>
    <row r="133" s="13" customFormat="1">
      <c r="A133" s="13"/>
      <c r="B133" s="226"/>
      <c r="C133" s="227"/>
      <c r="D133" s="219" t="s">
        <v>152</v>
      </c>
      <c r="E133" s="228" t="s">
        <v>19</v>
      </c>
      <c r="F133" s="229" t="s">
        <v>1014</v>
      </c>
      <c r="G133" s="227"/>
      <c r="H133" s="228" t="s">
        <v>19</v>
      </c>
      <c r="I133" s="230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152</v>
      </c>
      <c r="AU133" s="235" t="s">
        <v>82</v>
      </c>
      <c r="AV133" s="13" t="s">
        <v>80</v>
      </c>
      <c r="AW133" s="13" t="s">
        <v>33</v>
      </c>
      <c r="AX133" s="13" t="s">
        <v>72</v>
      </c>
      <c r="AY133" s="235" t="s">
        <v>139</v>
      </c>
    </row>
    <row r="134" s="14" customFormat="1">
      <c r="A134" s="14"/>
      <c r="B134" s="236"/>
      <c r="C134" s="237"/>
      <c r="D134" s="219" t="s">
        <v>152</v>
      </c>
      <c r="E134" s="238" t="s">
        <v>19</v>
      </c>
      <c r="F134" s="239" t="s">
        <v>1015</v>
      </c>
      <c r="G134" s="237"/>
      <c r="H134" s="240">
        <v>13.16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152</v>
      </c>
      <c r="AU134" s="246" t="s">
        <v>82</v>
      </c>
      <c r="AV134" s="14" t="s">
        <v>82</v>
      </c>
      <c r="AW134" s="14" t="s">
        <v>33</v>
      </c>
      <c r="AX134" s="14" t="s">
        <v>72</v>
      </c>
      <c r="AY134" s="246" t="s">
        <v>139</v>
      </c>
    </row>
    <row r="135" s="15" customFormat="1">
      <c r="A135" s="15"/>
      <c r="B135" s="257"/>
      <c r="C135" s="258"/>
      <c r="D135" s="219" t="s">
        <v>152</v>
      </c>
      <c r="E135" s="259" t="s">
        <v>19</v>
      </c>
      <c r="F135" s="260" t="s">
        <v>221</v>
      </c>
      <c r="G135" s="258"/>
      <c r="H135" s="261">
        <v>60.219999999999999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7" t="s">
        <v>152</v>
      </c>
      <c r="AU135" s="267" t="s">
        <v>82</v>
      </c>
      <c r="AV135" s="15" t="s">
        <v>146</v>
      </c>
      <c r="AW135" s="15" t="s">
        <v>33</v>
      </c>
      <c r="AX135" s="15" t="s">
        <v>80</v>
      </c>
      <c r="AY135" s="267" t="s">
        <v>139</v>
      </c>
    </row>
    <row r="136" s="2" customFormat="1" ht="24.15" customHeight="1">
      <c r="A136" s="40"/>
      <c r="B136" s="41"/>
      <c r="C136" s="206" t="s">
        <v>189</v>
      </c>
      <c r="D136" s="206" t="s">
        <v>141</v>
      </c>
      <c r="E136" s="207" t="s">
        <v>374</v>
      </c>
      <c r="F136" s="208" t="s">
        <v>375</v>
      </c>
      <c r="G136" s="209" t="s">
        <v>206</v>
      </c>
      <c r="H136" s="210">
        <v>60.219999999999999</v>
      </c>
      <c r="I136" s="211"/>
      <c r="J136" s="212">
        <f>ROUND(I136*H136,2)</f>
        <v>0</v>
      </c>
      <c r="K136" s="208" t="s">
        <v>145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0.089999999999999997</v>
      </c>
      <c r="T136" s="216">
        <f>S136*H136</f>
        <v>5.4197999999999995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146</v>
      </c>
      <c r="AT136" s="217" t="s">
        <v>141</v>
      </c>
      <c r="AU136" s="217" t="s">
        <v>82</v>
      </c>
      <c r="AY136" s="19" t="s">
        <v>139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146</v>
      </c>
      <c r="BM136" s="217" t="s">
        <v>1022</v>
      </c>
    </row>
    <row r="137" s="2" customFormat="1">
      <c r="A137" s="40"/>
      <c r="B137" s="41"/>
      <c r="C137" s="42"/>
      <c r="D137" s="219" t="s">
        <v>148</v>
      </c>
      <c r="E137" s="42"/>
      <c r="F137" s="220" t="s">
        <v>377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148</v>
      </c>
      <c r="AU137" s="19" t="s">
        <v>82</v>
      </c>
    </row>
    <row r="138" s="2" customFormat="1">
      <c r="A138" s="40"/>
      <c r="B138" s="41"/>
      <c r="C138" s="42"/>
      <c r="D138" s="224" t="s">
        <v>150</v>
      </c>
      <c r="E138" s="42"/>
      <c r="F138" s="225" t="s">
        <v>378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150</v>
      </c>
      <c r="AU138" s="19" t="s">
        <v>82</v>
      </c>
    </row>
    <row r="139" s="13" customFormat="1">
      <c r="A139" s="13"/>
      <c r="B139" s="226"/>
      <c r="C139" s="227"/>
      <c r="D139" s="219" t="s">
        <v>152</v>
      </c>
      <c r="E139" s="228" t="s">
        <v>19</v>
      </c>
      <c r="F139" s="229" t="s">
        <v>1012</v>
      </c>
      <c r="G139" s="227"/>
      <c r="H139" s="228" t="s">
        <v>19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152</v>
      </c>
      <c r="AU139" s="235" t="s">
        <v>82</v>
      </c>
      <c r="AV139" s="13" t="s">
        <v>80</v>
      </c>
      <c r="AW139" s="13" t="s">
        <v>33</v>
      </c>
      <c r="AX139" s="13" t="s">
        <v>72</v>
      </c>
      <c r="AY139" s="235" t="s">
        <v>139</v>
      </c>
    </row>
    <row r="140" s="14" customFormat="1">
      <c r="A140" s="14"/>
      <c r="B140" s="236"/>
      <c r="C140" s="237"/>
      <c r="D140" s="219" t="s">
        <v>152</v>
      </c>
      <c r="E140" s="238" t="s">
        <v>19</v>
      </c>
      <c r="F140" s="239" t="s">
        <v>1013</v>
      </c>
      <c r="G140" s="237"/>
      <c r="H140" s="240">
        <v>47.060000000000002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152</v>
      </c>
      <c r="AU140" s="246" t="s">
        <v>82</v>
      </c>
      <c r="AV140" s="14" t="s">
        <v>82</v>
      </c>
      <c r="AW140" s="14" t="s">
        <v>33</v>
      </c>
      <c r="AX140" s="14" t="s">
        <v>72</v>
      </c>
      <c r="AY140" s="246" t="s">
        <v>139</v>
      </c>
    </row>
    <row r="141" s="13" customFormat="1">
      <c r="A141" s="13"/>
      <c r="B141" s="226"/>
      <c r="C141" s="227"/>
      <c r="D141" s="219" t="s">
        <v>152</v>
      </c>
      <c r="E141" s="228" t="s">
        <v>19</v>
      </c>
      <c r="F141" s="229" t="s">
        <v>1014</v>
      </c>
      <c r="G141" s="227"/>
      <c r="H141" s="228" t="s">
        <v>19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152</v>
      </c>
      <c r="AU141" s="235" t="s">
        <v>82</v>
      </c>
      <c r="AV141" s="13" t="s">
        <v>80</v>
      </c>
      <c r="AW141" s="13" t="s">
        <v>33</v>
      </c>
      <c r="AX141" s="13" t="s">
        <v>72</v>
      </c>
      <c r="AY141" s="235" t="s">
        <v>139</v>
      </c>
    </row>
    <row r="142" s="14" customFormat="1">
      <c r="A142" s="14"/>
      <c r="B142" s="236"/>
      <c r="C142" s="237"/>
      <c r="D142" s="219" t="s">
        <v>152</v>
      </c>
      <c r="E142" s="238" t="s">
        <v>19</v>
      </c>
      <c r="F142" s="239" t="s">
        <v>1015</v>
      </c>
      <c r="G142" s="237"/>
      <c r="H142" s="240">
        <v>13.16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152</v>
      </c>
      <c r="AU142" s="246" t="s">
        <v>82</v>
      </c>
      <c r="AV142" s="14" t="s">
        <v>82</v>
      </c>
      <c r="AW142" s="14" t="s">
        <v>33</v>
      </c>
      <c r="AX142" s="14" t="s">
        <v>72</v>
      </c>
      <c r="AY142" s="246" t="s">
        <v>139</v>
      </c>
    </row>
    <row r="143" s="15" customFormat="1">
      <c r="A143" s="15"/>
      <c r="B143" s="257"/>
      <c r="C143" s="258"/>
      <c r="D143" s="219" t="s">
        <v>152</v>
      </c>
      <c r="E143" s="259" t="s">
        <v>19</v>
      </c>
      <c r="F143" s="260" t="s">
        <v>221</v>
      </c>
      <c r="G143" s="258"/>
      <c r="H143" s="261">
        <v>60.219999999999999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152</v>
      </c>
      <c r="AU143" s="267" t="s">
        <v>82</v>
      </c>
      <c r="AV143" s="15" t="s">
        <v>146</v>
      </c>
      <c r="AW143" s="15" t="s">
        <v>33</v>
      </c>
      <c r="AX143" s="15" t="s">
        <v>80</v>
      </c>
      <c r="AY143" s="267" t="s">
        <v>139</v>
      </c>
    </row>
    <row r="144" s="12" customFormat="1" ht="22.8" customHeight="1">
      <c r="A144" s="12"/>
      <c r="B144" s="190"/>
      <c r="C144" s="191"/>
      <c r="D144" s="192" t="s">
        <v>71</v>
      </c>
      <c r="E144" s="204" t="s">
        <v>414</v>
      </c>
      <c r="F144" s="204" t="s">
        <v>415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SUM(P145:P157)</f>
        <v>0</v>
      </c>
      <c r="Q144" s="198"/>
      <c r="R144" s="199">
        <f>SUM(R145:R157)</f>
        <v>0</v>
      </c>
      <c r="S144" s="198"/>
      <c r="T144" s="200">
        <f>SUM(T145:T157)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80</v>
      </c>
      <c r="AT144" s="202" t="s">
        <v>71</v>
      </c>
      <c r="AU144" s="202" t="s">
        <v>80</v>
      </c>
      <c r="AY144" s="201" t="s">
        <v>139</v>
      </c>
      <c r="BK144" s="203">
        <f>SUM(BK145:BK157)</f>
        <v>0</v>
      </c>
    </row>
    <row r="145" s="2" customFormat="1" ht="24.15" customHeight="1">
      <c r="A145" s="40"/>
      <c r="B145" s="41"/>
      <c r="C145" s="206" t="s">
        <v>193</v>
      </c>
      <c r="D145" s="206" t="s">
        <v>141</v>
      </c>
      <c r="E145" s="207" t="s">
        <v>417</v>
      </c>
      <c r="F145" s="208" t="s">
        <v>418</v>
      </c>
      <c r="G145" s="209" t="s">
        <v>170</v>
      </c>
      <c r="H145" s="210">
        <v>6.2610000000000001</v>
      </c>
      <c r="I145" s="211"/>
      <c r="J145" s="212">
        <f>ROUND(I145*H145,2)</f>
        <v>0</v>
      </c>
      <c r="K145" s="208" t="s">
        <v>145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146</v>
      </c>
      <c r="AT145" s="217" t="s">
        <v>141</v>
      </c>
      <c r="AU145" s="217" t="s">
        <v>82</v>
      </c>
      <c r="AY145" s="19" t="s">
        <v>139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146</v>
      </c>
      <c r="BM145" s="217" t="s">
        <v>1023</v>
      </c>
    </row>
    <row r="146" s="2" customFormat="1">
      <c r="A146" s="40"/>
      <c r="B146" s="41"/>
      <c r="C146" s="42"/>
      <c r="D146" s="219" t="s">
        <v>148</v>
      </c>
      <c r="E146" s="42"/>
      <c r="F146" s="220" t="s">
        <v>420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148</v>
      </c>
      <c r="AU146" s="19" t="s">
        <v>82</v>
      </c>
    </row>
    <row r="147" s="2" customFormat="1">
      <c r="A147" s="40"/>
      <c r="B147" s="41"/>
      <c r="C147" s="42"/>
      <c r="D147" s="224" t="s">
        <v>150</v>
      </c>
      <c r="E147" s="42"/>
      <c r="F147" s="225" t="s">
        <v>421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150</v>
      </c>
      <c r="AU147" s="19" t="s">
        <v>82</v>
      </c>
    </row>
    <row r="148" s="2" customFormat="1" ht="24.15" customHeight="1">
      <c r="A148" s="40"/>
      <c r="B148" s="41"/>
      <c r="C148" s="206" t="s">
        <v>203</v>
      </c>
      <c r="D148" s="206" t="s">
        <v>141</v>
      </c>
      <c r="E148" s="207" t="s">
        <v>423</v>
      </c>
      <c r="F148" s="208" t="s">
        <v>424</v>
      </c>
      <c r="G148" s="209" t="s">
        <v>170</v>
      </c>
      <c r="H148" s="210">
        <v>6.2610000000000001</v>
      </c>
      <c r="I148" s="211"/>
      <c r="J148" s="212">
        <f>ROUND(I148*H148,2)</f>
        <v>0</v>
      </c>
      <c r="K148" s="208" t="s">
        <v>145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146</v>
      </c>
      <c r="AT148" s="217" t="s">
        <v>141</v>
      </c>
      <c r="AU148" s="217" t="s">
        <v>82</v>
      </c>
      <c r="AY148" s="19" t="s">
        <v>139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146</v>
      </c>
      <c r="BM148" s="217" t="s">
        <v>1024</v>
      </c>
    </row>
    <row r="149" s="2" customFormat="1">
      <c r="A149" s="40"/>
      <c r="B149" s="41"/>
      <c r="C149" s="42"/>
      <c r="D149" s="219" t="s">
        <v>148</v>
      </c>
      <c r="E149" s="42"/>
      <c r="F149" s="220" t="s">
        <v>426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148</v>
      </c>
      <c r="AU149" s="19" t="s">
        <v>82</v>
      </c>
    </row>
    <row r="150" s="2" customFormat="1">
      <c r="A150" s="40"/>
      <c r="B150" s="41"/>
      <c r="C150" s="42"/>
      <c r="D150" s="224" t="s">
        <v>150</v>
      </c>
      <c r="E150" s="42"/>
      <c r="F150" s="225" t="s">
        <v>427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150</v>
      </c>
      <c r="AU150" s="19" t="s">
        <v>82</v>
      </c>
    </row>
    <row r="151" s="2" customFormat="1" ht="24.15" customHeight="1">
      <c r="A151" s="40"/>
      <c r="B151" s="41"/>
      <c r="C151" s="206" t="s">
        <v>212</v>
      </c>
      <c r="D151" s="206" t="s">
        <v>141</v>
      </c>
      <c r="E151" s="207" t="s">
        <v>429</v>
      </c>
      <c r="F151" s="208" t="s">
        <v>430</v>
      </c>
      <c r="G151" s="209" t="s">
        <v>170</v>
      </c>
      <c r="H151" s="210">
        <v>87.653999999999996</v>
      </c>
      <c r="I151" s="211"/>
      <c r="J151" s="212">
        <f>ROUND(I151*H151,2)</f>
        <v>0</v>
      </c>
      <c r="K151" s="208" t="s">
        <v>145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146</v>
      </c>
      <c r="AT151" s="217" t="s">
        <v>141</v>
      </c>
      <c r="AU151" s="217" t="s">
        <v>82</v>
      </c>
      <c r="AY151" s="19" t="s">
        <v>139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146</v>
      </c>
      <c r="BM151" s="217" t="s">
        <v>1025</v>
      </c>
    </row>
    <row r="152" s="2" customFormat="1">
      <c r="A152" s="40"/>
      <c r="B152" s="41"/>
      <c r="C152" s="42"/>
      <c r="D152" s="219" t="s">
        <v>148</v>
      </c>
      <c r="E152" s="42"/>
      <c r="F152" s="220" t="s">
        <v>432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148</v>
      </c>
      <c r="AU152" s="19" t="s">
        <v>82</v>
      </c>
    </row>
    <row r="153" s="2" customFormat="1">
      <c r="A153" s="40"/>
      <c r="B153" s="41"/>
      <c r="C153" s="42"/>
      <c r="D153" s="224" t="s">
        <v>150</v>
      </c>
      <c r="E153" s="42"/>
      <c r="F153" s="225" t="s">
        <v>433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150</v>
      </c>
      <c r="AU153" s="19" t="s">
        <v>82</v>
      </c>
    </row>
    <row r="154" s="14" customFormat="1">
      <c r="A154" s="14"/>
      <c r="B154" s="236"/>
      <c r="C154" s="237"/>
      <c r="D154" s="219" t="s">
        <v>152</v>
      </c>
      <c r="E154" s="238" t="s">
        <v>19</v>
      </c>
      <c r="F154" s="239" t="s">
        <v>1026</v>
      </c>
      <c r="G154" s="237"/>
      <c r="H154" s="240">
        <v>87.653999999999996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152</v>
      </c>
      <c r="AU154" s="246" t="s">
        <v>82</v>
      </c>
      <c r="AV154" s="14" t="s">
        <v>82</v>
      </c>
      <c r="AW154" s="14" t="s">
        <v>33</v>
      </c>
      <c r="AX154" s="14" t="s">
        <v>80</v>
      </c>
      <c r="AY154" s="246" t="s">
        <v>139</v>
      </c>
    </row>
    <row r="155" s="2" customFormat="1" ht="44.25" customHeight="1">
      <c r="A155" s="40"/>
      <c r="B155" s="41"/>
      <c r="C155" s="206" t="s">
        <v>222</v>
      </c>
      <c r="D155" s="206" t="s">
        <v>141</v>
      </c>
      <c r="E155" s="207" t="s">
        <v>436</v>
      </c>
      <c r="F155" s="208" t="s">
        <v>437</v>
      </c>
      <c r="G155" s="209" t="s">
        <v>170</v>
      </c>
      <c r="H155" s="210">
        <v>6.2610000000000001</v>
      </c>
      <c r="I155" s="211"/>
      <c r="J155" s="212">
        <f>ROUND(I155*H155,2)</f>
        <v>0</v>
      </c>
      <c r="K155" s="208" t="s">
        <v>145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146</v>
      </c>
      <c r="AT155" s="217" t="s">
        <v>141</v>
      </c>
      <c r="AU155" s="217" t="s">
        <v>82</v>
      </c>
      <c r="AY155" s="19" t="s">
        <v>139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146</v>
      </c>
      <c r="BM155" s="217" t="s">
        <v>1027</v>
      </c>
    </row>
    <row r="156" s="2" customFormat="1">
      <c r="A156" s="40"/>
      <c r="B156" s="41"/>
      <c r="C156" s="42"/>
      <c r="D156" s="219" t="s">
        <v>148</v>
      </c>
      <c r="E156" s="42"/>
      <c r="F156" s="220" t="s">
        <v>439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148</v>
      </c>
      <c r="AU156" s="19" t="s">
        <v>82</v>
      </c>
    </row>
    <row r="157" s="2" customFormat="1">
      <c r="A157" s="40"/>
      <c r="B157" s="41"/>
      <c r="C157" s="42"/>
      <c r="D157" s="224" t="s">
        <v>150</v>
      </c>
      <c r="E157" s="42"/>
      <c r="F157" s="225" t="s">
        <v>440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150</v>
      </c>
      <c r="AU157" s="19" t="s">
        <v>82</v>
      </c>
    </row>
    <row r="158" s="12" customFormat="1" ht="22.8" customHeight="1">
      <c r="A158" s="12"/>
      <c r="B158" s="190"/>
      <c r="C158" s="191"/>
      <c r="D158" s="192" t="s">
        <v>71</v>
      </c>
      <c r="E158" s="204" t="s">
        <v>441</v>
      </c>
      <c r="F158" s="204" t="s">
        <v>442</v>
      </c>
      <c r="G158" s="191"/>
      <c r="H158" s="191"/>
      <c r="I158" s="194"/>
      <c r="J158" s="205">
        <f>BK158</f>
        <v>0</v>
      </c>
      <c r="K158" s="191"/>
      <c r="L158" s="196"/>
      <c r="M158" s="197"/>
      <c r="N158" s="198"/>
      <c r="O158" s="198"/>
      <c r="P158" s="199">
        <f>SUM(P159:P161)</f>
        <v>0</v>
      </c>
      <c r="Q158" s="198"/>
      <c r="R158" s="199">
        <f>SUM(R159:R161)</f>
        <v>0</v>
      </c>
      <c r="S158" s="198"/>
      <c r="T158" s="200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80</v>
      </c>
      <c r="AT158" s="202" t="s">
        <v>71</v>
      </c>
      <c r="AU158" s="202" t="s">
        <v>80</v>
      </c>
      <c r="AY158" s="201" t="s">
        <v>139</v>
      </c>
      <c r="BK158" s="203">
        <f>SUM(BK159:BK161)</f>
        <v>0</v>
      </c>
    </row>
    <row r="159" s="2" customFormat="1" ht="21.75" customHeight="1">
      <c r="A159" s="40"/>
      <c r="B159" s="41"/>
      <c r="C159" s="206" t="s">
        <v>231</v>
      </c>
      <c r="D159" s="206" t="s">
        <v>141</v>
      </c>
      <c r="E159" s="207" t="s">
        <v>444</v>
      </c>
      <c r="F159" s="208" t="s">
        <v>445</v>
      </c>
      <c r="G159" s="209" t="s">
        <v>170</v>
      </c>
      <c r="H159" s="210">
        <v>7.9720000000000004</v>
      </c>
      <c r="I159" s="211"/>
      <c r="J159" s="212">
        <f>ROUND(I159*H159,2)</f>
        <v>0</v>
      </c>
      <c r="K159" s="208" t="s">
        <v>145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146</v>
      </c>
      <c r="AT159" s="217" t="s">
        <v>141</v>
      </c>
      <c r="AU159" s="217" t="s">
        <v>82</v>
      </c>
      <c r="AY159" s="19" t="s">
        <v>139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146</v>
      </c>
      <c r="BM159" s="217" t="s">
        <v>1028</v>
      </c>
    </row>
    <row r="160" s="2" customFormat="1">
      <c r="A160" s="40"/>
      <c r="B160" s="41"/>
      <c r="C160" s="42"/>
      <c r="D160" s="219" t="s">
        <v>148</v>
      </c>
      <c r="E160" s="42"/>
      <c r="F160" s="220" t="s">
        <v>447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148</v>
      </c>
      <c r="AU160" s="19" t="s">
        <v>82</v>
      </c>
    </row>
    <row r="161" s="2" customFormat="1">
      <c r="A161" s="40"/>
      <c r="B161" s="41"/>
      <c r="C161" s="42"/>
      <c r="D161" s="224" t="s">
        <v>150</v>
      </c>
      <c r="E161" s="42"/>
      <c r="F161" s="225" t="s">
        <v>448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150</v>
      </c>
      <c r="AU161" s="19" t="s">
        <v>82</v>
      </c>
    </row>
    <row r="162" s="12" customFormat="1" ht="25.92" customHeight="1">
      <c r="A162" s="12"/>
      <c r="B162" s="190"/>
      <c r="C162" s="191"/>
      <c r="D162" s="192" t="s">
        <v>71</v>
      </c>
      <c r="E162" s="193" t="s">
        <v>449</v>
      </c>
      <c r="F162" s="193" t="s">
        <v>450</v>
      </c>
      <c r="G162" s="191"/>
      <c r="H162" s="191"/>
      <c r="I162" s="194"/>
      <c r="J162" s="195">
        <f>BK162</f>
        <v>0</v>
      </c>
      <c r="K162" s="191"/>
      <c r="L162" s="196"/>
      <c r="M162" s="197"/>
      <c r="N162" s="198"/>
      <c r="O162" s="198"/>
      <c r="P162" s="199">
        <f>P163+P175+P185+P195+P209+P223+P244+P274+P284</f>
        <v>0</v>
      </c>
      <c r="Q162" s="198"/>
      <c r="R162" s="199">
        <f>R163+R175+R185+R195+R209+R223+R244+R274+R284</f>
        <v>1.3762944600000002</v>
      </c>
      <c r="S162" s="198"/>
      <c r="T162" s="200">
        <f>T163+T175+T185+T195+T209+T223+T244+T274+T284</f>
        <v>0.84286800000000006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82</v>
      </c>
      <c r="AT162" s="202" t="s">
        <v>71</v>
      </c>
      <c r="AU162" s="202" t="s">
        <v>72</v>
      </c>
      <c r="AY162" s="201" t="s">
        <v>139</v>
      </c>
      <c r="BK162" s="203">
        <f>BK163+BK175+BK185+BK195+BK209+BK223+BK244+BK274+BK284</f>
        <v>0</v>
      </c>
    </row>
    <row r="163" s="12" customFormat="1" ht="22.8" customHeight="1">
      <c r="A163" s="12"/>
      <c r="B163" s="190"/>
      <c r="C163" s="191"/>
      <c r="D163" s="192" t="s">
        <v>71</v>
      </c>
      <c r="E163" s="204" t="s">
        <v>1029</v>
      </c>
      <c r="F163" s="204" t="s">
        <v>1030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SUM(P164:P174)</f>
        <v>0</v>
      </c>
      <c r="Q163" s="198"/>
      <c r="R163" s="199">
        <f>SUM(R164:R174)</f>
        <v>0.41130440000000001</v>
      </c>
      <c r="S163" s="198"/>
      <c r="T163" s="200">
        <f>SUM(T164:T174)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82</v>
      </c>
      <c r="AT163" s="202" t="s">
        <v>71</v>
      </c>
      <c r="AU163" s="202" t="s">
        <v>80</v>
      </c>
      <c r="AY163" s="201" t="s">
        <v>139</v>
      </c>
      <c r="BK163" s="203">
        <f>SUM(BK164:BK174)</f>
        <v>0</v>
      </c>
    </row>
    <row r="164" s="2" customFormat="1" ht="24.15" customHeight="1">
      <c r="A164" s="40"/>
      <c r="B164" s="41"/>
      <c r="C164" s="206" t="s">
        <v>239</v>
      </c>
      <c r="D164" s="206" t="s">
        <v>141</v>
      </c>
      <c r="E164" s="207" t="s">
        <v>1031</v>
      </c>
      <c r="F164" s="208" t="s">
        <v>1032</v>
      </c>
      <c r="G164" s="209" t="s">
        <v>206</v>
      </c>
      <c r="H164" s="210">
        <v>47.060000000000002</v>
      </c>
      <c r="I164" s="211"/>
      <c r="J164" s="212">
        <f>ROUND(I164*H164,2)</f>
        <v>0</v>
      </c>
      <c r="K164" s="208" t="s">
        <v>145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0.0070600000000000003</v>
      </c>
      <c r="R164" s="215">
        <f>Q164*H164</f>
        <v>0.33224360000000003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261</v>
      </c>
      <c r="AT164" s="217" t="s">
        <v>141</v>
      </c>
      <c r="AU164" s="217" t="s">
        <v>82</v>
      </c>
      <c r="AY164" s="19" t="s">
        <v>139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261</v>
      </c>
      <c r="BM164" s="217" t="s">
        <v>1033</v>
      </c>
    </row>
    <row r="165" s="2" customFormat="1">
      <c r="A165" s="40"/>
      <c r="B165" s="41"/>
      <c r="C165" s="42"/>
      <c r="D165" s="219" t="s">
        <v>148</v>
      </c>
      <c r="E165" s="42"/>
      <c r="F165" s="220" t="s">
        <v>1034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148</v>
      </c>
      <c r="AU165" s="19" t="s">
        <v>82</v>
      </c>
    </row>
    <row r="166" s="2" customFormat="1">
      <c r="A166" s="40"/>
      <c r="B166" s="41"/>
      <c r="C166" s="42"/>
      <c r="D166" s="224" t="s">
        <v>150</v>
      </c>
      <c r="E166" s="42"/>
      <c r="F166" s="225" t="s">
        <v>1035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150</v>
      </c>
      <c r="AU166" s="19" t="s">
        <v>82</v>
      </c>
    </row>
    <row r="167" s="13" customFormat="1">
      <c r="A167" s="13"/>
      <c r="B167" s="226"/>
      <c r="C167" s="227"/>
      <c r="D167" s="219" t="s">
        <v>152</v>
      </c>
      <c r="E167" s="228" t="s">
        <v>19</v>
      </c>
      <c r="F167" s="229" t="s">
        <v>1012</v>
      </c>
      <c r="G167" s="227"/>
      <c r="H167" s="228" t="s">
        <v>19</v>
      </c>
      <c r="I167" s="230"/>
      <c r="J167" s="227"/>
      <c r="K167" s="227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152</v>
      </c>
      <c r="AU167" s="235" t="s">
        <v>82</v>
      </c>
      <c r="AV167" s="13" t="s">
        <v>80</v>
      </c>
      <c r="AW167" s="13" t="s">
        <v>33</v>
      </c>
      <c r="AX167" s="13" t="s">
        <v>72</v>
      </c>
      <c r="AY167" s="235" t="s">
        <v>139</v>
      </c>
    </row>
    <row r="168" s="14" customFormat="1">
      <c r="A168" s="14"/>
      <c r="B168" s="236"/>
      <c r="C168" s="237"/>
      <c r="D168" s="219" t="s">
        <v>152</v>
      </c>
      <c r="E168" s="238" t="s">
        <v>19</v>
      </c>
      <c r="F168" s="239" t="s">
        <v>1013</v>
      </c>
      <c r="G168" s="237"/>
      <c r="H168" s="240">
        <v>47.060000000000002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152</v>
      </c>
      <c r="AU168" s="246" t="s">
        <v>82</v>
      </c>
      <c r="AV168" s="14" t="s">
        <v>82</v>
      </c>
      <c r="AW168" s="14" t="s">
        <v>33</v>
      </c>
      <c r="AX168" s="14" t="s">
        <v>80</v>
      </c>
      <c r="AY168" s="246" t="s">
        <v>139</v>
      </c>
    </row>
    <row r="169" s="2" customFormat="1" ht="37.8" customHeight="1">
      <c r="A169" s="40"/>
      <c r="B169" s="41"/>
      <c r="C169" s="247" t="s">
        <v>247</v>
      </c>
      <c r="D169" s="247" t="s">
        <v>190</v>
      </c>
      <c r="E169" s="248" t="s">
        <v>1036</v>
      </c>
      <c r="F169" s="249" t="s">
        <v>1037</v>
      </c>
      <c r="G169" s="250" t="s">
        <v>206</v>
      </c>
      <c r="H169" s="251">
        <v>49.412999999999997</v>
      </c>
      <c r="I169" s="252"/>
      <c r="J169" s="253">
        <f>ROUND(I169*H169,2)</f>
        <v>0</v>
      </c>
      <c r="K169" s="249" t="s">
        <v>145</v>
      </c>
      <c r="L169" s="254"/>
      <c r="M169" s="255" t="s">
        <v>19</v>
      </c>
      <c r="N169" s="256" t="s">
        <v>43</v>
      </c>
      <c r="O169" s="86"/>
      <c r="P169" s="215">
        <f>O169*H169</f>
        <v>0</v>
      </c>
      <c r="Q169" s="215">
        <v>0.0016000000000000001</v>
      </c>
      <c r="R169" s="215">
        <f>Q169*H169</f>
        <v>0.079060800000000001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373</v>
      </c>
      <c r="AT169" s="217" t="s">
        <v>190</v>
      </c>
      <c r="AU169" s="217" t="s">
        <v>82</v>
      </c>
      <c r="AY169" s="19" t="s">
        <v>139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261</v>
      </c>
      <c r="BM169" s="217" t="s">
        <v>1038</v>
      </c>
    </row>
    <row r="170" s="2" customFormat="1">
      <c r="A170" s="40"/>
      <c r="B170" s="41"/>
      <c r="C170" s="42"/>
      <c r="D170" s="219" t="s">
        <v>148</v>
      </c>
      <c r="E170" s="42"/>
      <c r="F170" s="220" t="s">
        <v>1037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148</v>
      </c>
      <c r="AU170" s="19" t="s">
        <v>82</v>
      </c>
    </row>
    <row r="171" s="14" customFormat="1">
      <c r="A171" s="14"/>
      <c r="B171" s="236"/>
      <c r="C171" s="237"/>
      <c r="D171" s="219" t="s">
        <v>152</v>
      </c>
      <c r="E171" s="238" t="s">
        <v>19</v>
      </c>
      <c r="F171" s="239" t="s">
        <v>1039</v>
      </c>
      <c r="G171" s="237"/>
      <c r="H171" s="240">
        <v>49.412999999999997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152</v>
      </c>
      <c r="AU171" s="246" t="s">
        <v>82</v>
      </c>
      <c r="AV171" s="14" t="s">
        <v>82</v>
      </c>
      <c r="AW171" s="14" t="s">
        <v>33</v>
      </c>
      <c r="AX171" s="14" t="s">
        <v>80</v>
      </c>
      <c r="AY171" s="246" t="s">
        <v>139</v>
      </c>
    </row>
    <row r="172" s="2" customFormat="1" ht="24.15" customHeight="1">
      <c r="A172" s="40"/>
      <c r="B172" s="41"/>
      <c r="C172" s="206" t="s">
        <v>8</v>
      </c>
      <c r="D172" s="206" t="s">
        <v>141</v>
      </c>
      <c r="E172" s="207" t="s">
        <v>1040</v>
      </c>
      <c r="F172" s="208" t="s">
        <v>1041</v>
      </c>
      <c r="G172" s="209" t="s">
        <v>170</v>
      </c>
      <c r="H172" s="210">
        <v>0.121</v>
      </c>
      <c r="I172" s="211"/>
      <c r="J172" s="212">
        <f>ROUND(I172*H172,2)</f>
        <v>0</v>
      </c>
      <c r="K172" s="208" t="s">
        <v>145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261</v>
      </c>
      <c r="AT172" s="217" t="s">
        <v>141</v>
      </c>
      <c r="AU172" s="217" t="s">
        <v>82</v>
      </c>
      <c r="AY172" s="19" t="s">
        <v>139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261</v>
      </c>
      <c r="BM172" s="217" t="s">
        <v>1042</v>
      </c>
    </row>
    <row r="173" s="2" customFormat="1">
      <c r="A173" s="40"/>
      <c r="B173" s="41"/>
      <c r="C173" s="42"/>
      <c r="D173" s="219" t="s">
        <v>148</v>
      </c>
      <c r="E173" s="42"/>
      <c r="F173" s="220" t="s">
        <v>1043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148</v>
      </c>
      <c r="AU173" s="19" t="s">
        <v>82</v>
      </c>
    </row>
    <row r="174" s="2" customFormat="1">
      <c r="A174" s="40"/>
      <c r="B174" s="41"/>
      <c r="C174" s="42"/>
      <c r="D174" s="224" t="s">
        <v>150</v>
      </c>
      <c r="E174" s="42"/>
      <c r="F174" s="225" t="s">
        <v>1044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150</v>
      </c>
      <c r="AU174" s="19" t="s">
        <v>82</v>
      </c>
    </row>
    <row r="175" s="12" customFormat="1" ht="22.8" customHeight="1">
      <c r="A175" s="12"/>
      <c r="B175" s="190"/>
      <c r="C175" s="191"/>
      <c r="D175" s="192" t="s">
        <v>71</v>
      </c>
      <c r="E175" s="204" t="s">
        <v>633</v>
      </c>
      <c r="F175" s="204" t="s">
        <v>634</v>
      </c>
      <c r="G175" s="191"/>
      <c r="H175" s="191"/>
      <c r="I175" s="194"/>
      <c r="J175" s="205">
        <f>BK175</f>
        <v>0</v>
      </c>
      <c r="K175" s="191"/>
      <c r="L175" s="196"/>
      <c r="M175" s="197"/>
      <c r="N175" s="198"/>
      <c r="O175" s="198"/>
      <c r="P175" s="199">
        <f>SUM(P176:P184)</f>
        <v>0</v>
      </c>
      <c r="Q175" s="198"/>
      <c r="R175" s="199">
        <f>SUM(R176:R184)</f>
        <v>0.0088000000000000005</v>
      </c>
      <c r="S175" s="198"/>
      <c r="T175" s="200">
        <f>SUM(T176:T184)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82</v>
      </c>
      <c r="AT175" s="202" t="s">
        <v>71</v>
      </c>
      <c r="AU175" s="202" t="s">
        <v>80</v>
      </c>
      <c r="AY175" s="201" t="s">
        <v>139</v>
      </c>
      <c r="BK175" s="203">
        <f>SUM(BK176:BK184)</f>
        <v>0</v>
      </c>
    </row>
    <row r="176" s="2" customFormat="1" ht="24.15" customHeight="1">
      <c r="A176" s="40"/>
      <c r="B176" s="41"/>
      <c r="C176" s="206" t="s">
        <v>261</v>
      </c>
      <c r="D176" s="206" t="s">
        <v>141</v>
      </c>
      <c r="E176" s="207" t="s">
        <v>642</v>
      </c>
      <c r="F176" s="208" t="s">
        <v>643</v>
      </c>
      <c r="G176" s="209" t="s">
        <v>225</v>
      </c>
      <c r="H176" s="210">
        <v>5</v>
      </c>
      <c r="I176" s="211"/>
      <c r="J176" s="212">
        <f>ROUND(I176*H176,2)</f>
        <v>0</v>
      </c>
      <c r="K176" s="208" t="s">
        <v>145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0.00148</v>
      </c>
      <c r="R176" s="215">
        <f>Q176*H176</f>
        <v>0.0074000000000000003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261</v>
      </c>
      <c r="AT176" s="217" t="s">
        <v>141</v>
      </c>
      <c r="AU176" s="217" t="s">
        <v>82</v>
      </c>
      <c r="AY176" s="19" t="s">
        <v>139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261</v>
      </c>
      <c r="BM176" s="217" t="s">
        <v>1045</v>
      </c>
    </row>
    <row r="177" s="2" customFormat="1">
      <c r="A177" s="40"/>
      <c r="B177" s="41"/>
      <c r="C177" s="42"/>
      <c r="D177" s="219" t="s">
        <v>148</v>
      </c>
      <c r="E177" s="42"/>
      <c r="F177" s="220" t="s">
        <v>645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148</v>
      </c>
      <c r="AU177" s="19" t="s">
        <v>82</v>
      </c>
    </row>
    <row r="178" s="2" customFormat="1">
      <c r="A178" s="40"/>
      <c r="B178" s="41"/>
      <c r="C178" s="42"/>
      <c r="D178" s="224" t="s">
        <v>150</v>
      </c>
      <c r="E178" s="42"/>
      <c r="F178" s="225" t="s">
        <v>646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150</v>
      </c>
      <c r="AU178" s="19" t="s">
        <v>82</v>
      </c>
    </row>
    <row r="179" s="2" customFormat="1" ht="21.75" customHeight="1">
      <c r="A179" s="40"/>
      <c r="B179" s="41"/>
      <c r="C179" s="206" t="s">
        <v>269</v>
      </c>
      <c r="D179" s="206" t="s">
        <v>141</v>
      </c>
      <c r="E179" s="207" t="s">
        <v>660</v>
      </c>
      <c r="F179" s="208" t="s">
        <v>661</v>
      </c>
      <c r="G179" s="209" t="s">
        <v>199</v>
      </c>
      <c r="H179" s="210">
        <v>2</v>
      </c>
      <c r="I179" s="211"/>
      <c r="J179" s="212">
        <f>ROUND(I179*H179,2)</f>
        <v>0</v>
      </c>
      <c r="K179" s="208" t="s">
        <v>145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0.00069999999999999999</v>
      </c>
      <c r="R179" s="215">
        <f>Q179*H179</f>
        <v>0.0014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261</v>
      </c>
      <c r="AT179" s="217" t="s">
        <v>141</v>
      </c>
      <c r="AU179" s="217" t="s">
        <v>82</v>
      </c>
      <c r="AY179" s="19" t="s">
        <v>139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261</v>
      </c>
      <c r="BM179" s="217" t="s">
        <v>1046</v>
      </c>
    </row>
    <row r="180" s="2" customFormat="1">
      <c r="A180" s="40"/>
      <c r="B180" s="41"/>
      <c r="C180" s="42"/>
      <c r="D180" s="219" t="s">
        <v>148</v>
      </c>
      <c r="E180" s="42"/>
      <c r="F180" s="220" t="s">
        <v>663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148</v>
      </c>
      <c r="AU180" s="19" t="s">
        <v>82</v>
      </c>
    </row>
    <row r="181" s="2" customFormat="1">
      <c r="A181" s="40"/>
      <c r="B181" s="41"/>
      <c r="C181" s="42"/>
      <c r="D181" s="224" t="s">
        <v>150</v>
      </c>
      <c r="E181" s="42"/>
      <c r="F181" s="225" t="s">
        <v>664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150</v>
      </c>
      <c r="AU181" s="19" t="s">
        <v>82</v>
      </c>
    </row>
    <row r="182" s="2" customFormat="1" ht="24.15" customHeight="1">
      <c r="A182" s="40"/>
      <c r="B182" s="41"/>
      <c r="C182" s="206" t="s">
        <v>278</v>
      </c>
      <c r="D182" s="206" t="s">
        <v>141</v>
      </c>
      <c r="E182" s="207" t="s">
        <v>666</v>
      </c>
      <c r="F182" s="208" t="s">
        <v>667</v>
      </c>
      <c r="G182" s="209" t="s">
        <v>170</v>
      </c>
      <c r="H182" s="210">
        <v>0.0089999999999999993</v>
      </c>
      <c r="I182" s="211"/>
      <c r="J182" s="212">
        <f>ROUND(I182*H182,2)</f>
        <v>0</v>
      </c>
      <c r="K182" s="208" t="s">
        <v>145</v>
      </c>
      <c r="L182" s="46"/>
      <c r="M182" s="213" t="s">
        <v>19</v>
      </c>
      <c r="N182" s="214" t="s">
        <v>43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261</v>
      </c>
      <c r="AT182" s="217" t="s">
        <v>141</v>
      </c>
      <c r="AU182" s="217" t="s">
        <v>82</v>
      </c>
      <c r="AY182" s="19" t="s">
        <v>139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80</v>
      </c>
      <c r="BK182" s="218">
        <f>ROUND(I182*H182,2)</f>
        <v>0</v>
      </c>
      <c r="BL182" s="19" t="s">
        <v>261</v>
      </c>
      <c r="BM182" s="217" t="s">
        <v>1047</v>
      </c>
    </row>
    <row r="183" s="2" customFormat="1">
      <c r="A183" s="40"/>
      <c r="B183" s="41"/>
      <c r="C183" s="42"/>
      <c r="D183" s="219" t="s">
        <v>148</v>
      </c>
      <c r="E183" s="42"/>
      <c r="F183" s="220" t="s">
        <v>669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148</v>
      </c>
      <c r="AU183" s="19" t="s">
        <v>82</v>
      </c>
    </row>
    <row r="184" s="2" customFormat="1">
      <c r="A184" s="40"/>
      <c r="B184" s="41"/>
      <c r="C184" s="42"/>
      <c r="D184" s="224" t="s">
        <v>150</v>
      </c>
      <c r="E184" s="42"/>
      <c r="F184" s="225" t="s">
        <v>670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150</v>
      </c>
      <c r="AU184" s="19" t="s">
        <v>82</v>
      </c>
    </row>
    <row r="185" s="12" customFormat="1" ht="22.8" customHeight="1">
      <c r="A185" s="12"/>
      <c r="B185" s="190"/>
      <c r="C185" s="191"/>
      <c r="D185" s="192" t="s">
        <v>71</v>
      </c>
      <c r="E185" s="204" t="s">
        <v>671</v>
      </c>
      <c r="F185" s="204" t="s">
        <v>672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SUM(P186:P194)</f>
        <v>0</v>
      </c>
      <c r="Q185" s="198"/>
      <c r="R185" s="199">
        <f>SUM(R186:R194)</f>
        <v>0.0020999999999999999</v>
      </c>
      <c r="S185" s="198"/>
      <c r="T185" s="200">
        <f>SUM(T186:T194)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82</v>
      </c>
      <c r="AT185" s="202" t="s">
        <v>71</v>
      </c>
      <c r="AU185" s="202" t="s">
        <v>80</v>
      </c>
      <c r="AY185" s="201" t="s">
        <v>139</v>
      </c>
      <c r="BK185" s="203">
        <f>SUM(BK186:BK194)</f>
        <v>0</v>
      </c>
    </row>
    <row r="186" s="2" customFormat="1" ht="24.15" customHeight="1">
      <c r="A186" s="40"/>
      <c r="B186" s="41"/>
      <c r="C186" s="206" t="s">
        <v>288</v>
      </c>
      <c r="D186" s="206" t="s">
        <v>141</v>
      </c>
      <c r="E186" s="207" t="s">
        <v>674</v>
      </c>
      <c r="F186" s="208" t="s">
        <v>675</v>
      </c>
      <c r="G186" s="209" t="s">
        <v>199</v>
      </c>
      <c r="H186" s="210">
        <v>2</v>
      </c>
      <c r="I186" s="211"/>
      <c r="J186" s="212">
        <f>ROUND(I186*H186,2)</f>
        <v>0</v>
      </c>
      <c r="K186" s="208" t="s">
        <v>145</v>
      </c>
      <c r="L186" s="46"/>
      <c r="M186" s="213" t="s">
        <v>19</v>
      </c>
      <c r="N186" s="214" t="s">
        <v>43</v>
      </c>
      <c r="O186" s="86"/>
      <c r="P186" s="215">
        <f>O186*H186</f>
        <v>0</v>
      </c>
      <c r="Q186" s="215">
        <v>0.00025999999999999998</v>
      </c>
      <c r="R186" s="215">
        <f>Q186*H186</f>
        <v>0.00051999999999999995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261</v>
      </c>
      <c r="AT186" s="217" t="s">
        <v>141</v>
      </c>
      <c r="AU186" s="217" t="s">
        <v>82</v>
      </c>
      <c r="AY186" s="19" t="s">
        <v>139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80</v>
      </c>
      <c r="BK186" s="218">
        <f>ROUND(I186*H186,2)</f>
        <v>0</v>
      </c>
      <c r="BL186" s="19" t="s">
        <v>261</v>
      </c>
      <c r="BM186" s="217" t="s">
        <v>1048</v>
      </c>
    </row>
    <row r="187" s="2" customFormat="1">
      <c r="A187" s="40"/>
      <c r="B187" s="41"/>
      <c r="C187" s="42"/>
      <c r="D187" s="219" t="s">
        <v>148</v>
      </c>
      <c r="E187" s="42"/>
      <c r="F187" s="220" t="s">
        <v>677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148</v>
      </c>
      <c r="AU187" s="19" t="s">
        <v>82</v>
      </c>
    </row>
    <row r="188" s="2" customFormat="1">
      <c r="A188" s="40"/>
      <c r="B188" s="41"/>
      <c r="C188" s="42"/>
      <c r="D188" s="224" t="s">
        <v>150</v>
      </c>
      <c r="E188" s="42"/>
      <c r="F188" s="225" t="s">
        <v>678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150</v>
      </c>
      <c r="AU188" s="19" t="s">
        <v>82</v>
      </c>
    </row>
    <row r="189" s="2" customFormat="1" ht="24.15" customHeight="1">
      <c r="A189" s="40"/>
      <c r="B189" s="41"/>
      <c r="C189" s="206" t="s">
        <v>295</v>
      </c>
      <c r="D189" s="206" t="s">
        <v>141</v>
      </c>
      <c r="E189" s="207" t="s">
        <v>680</v>
      </c>
      <c r="F189" s="208" t="s">
        <v>681</v>
      </c>
      <c r="G189" s="209" t="s">
        <v>199</v>
      </c>
      <c r="H189" s="210">
        <v>2</v>
      </c>
      <c r="I189" s="211"/>
      <c r="J189" s="212">
        <f>ROUND(I189*H189,2)</f>
        <v>0</v>
      </c>
      <c r="K189" s="208" t="s">
        <v>145</v>
      </c>
      <c r="L189" s="46"/>
      <c r="M189" s="213" t="s">
        <v>19</v>
      </c>
      <c r="N189" s="214" t="s">
        <v>43</v>
      </c>
      <c r="O189" s="86"/>
      <c r="P189" s="215">
        <f>O189*H189</f>
        <v>0</v>
      </c>
      <c r="Q189" s="215">
        <v>0.00029</v>
      </c>
      <c r="R189" s="215">
        <f>Q189*H189</f>
        <v>0.00058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261</v>
      </c>
      <c r="AT189" s="217" t="s">
        <v>141</v>
      </c>
      <c r="AU189" s="217" t="s">
        <v>82</v>
      </c>
      <c r="AY189" s="19" t="s">
        <v>139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261</v>
      </c>
      <c r="BM189" s="217" t="s">
        <v>1049</v>
      </c>
    </row>
    <row r="190" s="2" customFormat="1">
      <c r="A190" s="40"/>
      <c r="B190" s="41"/>
      <c r="C190" s="42"/>
      <c r="D190" s="219" t="s">
        <v>148</v>
      </c>
      <c r="E190" s="42"/>
      <c r="F190" s="220" t="s">
        <v>683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148</v>
      </c>
      <c r="AU190" s="19" t="s">
        <v>82</v>
      </c>
    </row>
    <row r="191" s="2" customFormat="1">
      <c r="A191" s="40"/>
      <c r="B191" s="41"/>
      <c r="C191" s="42"/>
      <c r="D191" s="224" t="s">
        <v>150</v>
      </c>
      <c r="E191" s="42"/>
      <c r="F191" s="225" t="s">
        <v>684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150</v>
      </c>
      <c r="AU191" s="19" t="s">
        <v>82</v>
      </c>
    </row>
    <row r="192" s="2" customFormat="1" ht="21.75" customHeight="1">
      <c r="A192" s="40"/>
      <c r="B192" s="41"/>
      <c r="C192" s="206" t="s">
        <v>7</v>
      </c>
      <c r="D192" s="206" t="s">
        <v>141</v>
      </c>
      <c r="E192" s="207" t="s">
        <v>686</v>
      </c>
      <c r="F192" s="208" t="s">
        <v>687</v>
      </c>
      <c r="G192" s="209" t="s">
        <v>199</v>
      </c>
      <c r="H192" s="210">
        <v>4</v>
      </c>
      <c r="I192" s="211"/>
      <c r="J192" s="212">
        <f>ROUND(I192*H192,2)</f>
        <v>0</v>
      </c>
      <c r="K192" s="208" t="s">
        <v>145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0.00025000000000000001</v>
      </c>
      <c r="R192" s="215">
        <f>Q192*H192</f>
        <v>0.001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261</v>
      </c>
      <c r="AT192" s="217" t="s">
        <v>141</v>
      </c>
      <c r="AU192" s="217" t="s">
        <v>82</v>
      </c>
      <c r="AY192" s="19" t="s">
        <v>139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261</v>
      </c>
      <c r="BM192" s="217" t="s">
        <v>1050</v>
      </c>
    </row>
    <row r="193" s="2" customFormat="1">
      <c r="A193" s="40"/>
      <c r="B193" s="41"/>
      <c r="C193" s="42"/>
      <c r="D193" s="219" t="s">
        <v>148</v>
      </c>
      <c r="E193" s="42"/>
      <c r="F193" s="220" t="s">
        <v>689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148</v>
      </c>
      <c r="AU193" s="19" t="s">
        <v>82</v>
      </c>
    </row>
    <row r="194" s="2" customFormat="1">
      <c r="A194" s="40"/>
      <c r="B194" s="41"/>
      <c r="C194" s="42"/>
      <c r="D194" s="224" t="s">
        <v>150</v>
      </c>
      <c r="E194" s="42"/>
      <c r="F194" s="225" t="s">
        <v>690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150</v>
      </c>
      <c r="AU194" s="19" t="s">
        <v>82</v>
      </c>
    </row>
    <row r="195" s="12" customFormat="1" ht="22.8" customHeight="1">
      <c r="A195" s="12"/>
      <c r="B195" s="190"/>
      <c r="C195" s="191"/>
      <c r="D195" s="192" t="s">
        <v>71</v>
      </c>
      <c r="E195" s="204" t="s">
        <v>691</v>
      </c>
      <c r="F195" s="204" t="s">
        <v>692</v>
      </c>
      <c r="G195" s="191"/>
      <c r="H195" s="191"/>
      <c r="I195" s="194"/>
      <c r="J195" s="205">
        <f>BK195</f>
        <v>0</v>
      </c>
      <c r="K195" s="191"/>
      <c r="L195" s="196"/>
      <c r="M195" s="197"/>
      <c r="N195" s="198"/>
      <c r="O195" s="198"/>
      <c r="P195" s="199">
        <f>SUM(P196:P208)</f>
        <v>0</v>
      </c>
      <c r="Q195" s="198"/>
      <c r="R195" s="199">
        <f>SUM(R196:R208)</f>
        <v>0.16064000000000001</v>
      </c>
      <c r="S195" s="198"/>
      <c r="T195" s="200">
        <f>SUM(T196:T208)</f>
        <v>0.61641999999999997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82</v>
      </c>
      <c r="AT195" s="202" t="s">
        <v>71</v>
      </c>
      <c r="AU195" s="202" t="s">
        <v>80</v>
      </c>
      <c r="AY195" s="201" t="s">
        <v>139</v>
      </c>
      <c r="BK195" s="203">
        <f>SUM(BK196:BK208)</f>
        <v>0</v>
      </c>
    </row>
    <row r="196" s="2" customFormat="1" ht="24.15" customHeight="1">
      <c r="A196" s="40"/>
      <c r="B196" s="41"/>
      <c r="C196" s="206" t="s">
        <v>314</v>
      </c>
      <c r="D196" s="206" t="s">
        <v>141</v>
      </c>
      <c r="E196" s="207" t="s">
        <v>694</v>
      </c>
      <c r="F196" s="208" t="s">
        <v>695</v>
      </c>
      <c r="G196" s="209" t="s">
        <v>199</v>
      </c>
      <c r="H196" s="210">
        <v>2</v>
      </c>
      <c r="I196" s="211"/>
      <c r="J196" s="212">
        <f>ROUND(I196*H196,2)</f>
        <v>0</v>
      </c>
      <c r="K196" s="208" t="s">
        <v>145</v>
      </c>
      <c r="L196" s="46"/>
      <c r="M196" s="213" t="s">
        <v>19</v>
      </c>
      <c r="N196" s="214" t="s">
        <v>43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261</v>
      </c>
      <c r="AT196" s="217" t="s">
        <v>141</v>
      </c>
      <c r="AU196" s="217" t="s">
        <v>82</v>
      </c>
      <c r="AY196" s="19" t="s">
        <v>139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261</v>
      </c>
      <c r="BM196" s="217" t="s">
        <v>1051</v>
      </c>
    </row>
    <row r="197" s="2" customFormat="1">
      <c r="A197" s="40"/>
      <c r="B197" s="41"/>
      <c r="C197" s="42"/>
      <c r="D197" s="219" t="s">
        <v>148</v>
      </c>
      <c r="E197" s="42"/>
      <c r="F197" s="220" t="s">
        <v>697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148</v>
      </c>
      <c r="AU197" s="19" t="s">
        <v>82</v>
      </c>
    </row>
    <row r="198" s="2" customFormat="1">
      <c r="A198" s="40"/>
      <c r="B198" s="41"/>
      <c r="C198" s="42"/>
      <c r="D198" s="224" t="s">
        <v>150</v>
      </c>
      <c r="E198" s="42"/>
      <c r="F198" s="225" t="s">
        <v>698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150</v>
      </c>
      <c r="AU198" s="19" t="s">
        <v>82</v>
      </c>
    </row>
    <row r="199" s="2" customFormat="1" ht="16.5" customHeight="1">
      <c r="A199" s="40"/>
      <c r="B199" s="41"/>
      <c r="C199" s="206" t="s">
        <v>320</v>
      </c>
      <c r="D199" s="206" t="s">
        <v>141</v>
      </c>
      <c r="E199" s="207" t="s">
        <v>700</v>
      </c>
      <c r="F199" s="208" t="s">
        <v>701</v>
      </c>
      <c r="G199" s="209" t="s">
        <v>206</v>
      </c>
      <c r="H199" s="210">
        <v>25.899999999999999</v>
      </c>
      <c r="I199" s="211"/>
      <c r="J199" s="212">
        <f>ROUND(I199*H199,2)</f>
        <v>0</v>
      </c>
      <c r="K199" s="208" t="s">
        <v>145</v>
      </c>
      <c r="L199" s="46"/>
      <c r="M199" s="213" t="s">
        <v>19</v>
      </c>
      <c r="N199" s="214" t="s">
        <v>43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0.023800000000000002</v>
      </c>
      <c r="T199" s="216">
        <f>S199*H199</f>
        <v>0.61641999999999997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261</v>
      </c>
      <c r="AT199" s="217" t="s">
        <v>141</v>
      </c>
      <c r="AU199" s="217" t="s">
        <v>82</v>
      </c>
      <c r="AY199" s="19" t="s">
        <v>139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80</v>
      </c>
      <c r="BK199" s="218">
        <f>ROUND(I199*H199,2)</f>
        <v>0</v>
      </c>
      <c r="BL199" s="19" t="s">
        <v>261</v>
      </c>
      <c r="BM199" s="217" t="s">
        <v>1052</v>
      </c>
    </row>
    <row r="200" s="2" customFormat="1">
      <c r="A200" s="40"/>
      <c r="B200" s="41"/>
      <c r="C200" s="42"/>
      <c r="D200" s="219" t="s">
        <v>148</v>
      </c>
      <c r="E200" s="42"/>
      <c r="F200" s="220" t="s">
        <v>703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148</v>
      </c>
      <c r="AU200" s="19" t="s">
        <v>82</v>
      </c>
    </row>
    <row r="201" s="2" customFormat="1">
      <c r="A201" s="40"/>
      <c r="B201" s="41"/>
      <c r="C201" s="42"/>
      <c r="D201" s="224" t="s">
        <v>150</v>
      </c>
      <c r="E201" s="42"/>
      <c r="F201" s="225" t="s">
        <v>704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150</v>
      </c>
      <c r="AU201" s="19" t="s">
        <v>82</v>
      </c>
    </row>
    <row r="202" s="14" customFormat="1">
      <c r="A202" s="14"/>
      <c r="B202" s="236"/>
      <c r="C202" s="237"/>
      <c r="D202" s="219" t="s">
        <v>152</v>
      </c>
      <c r="E202" s="238" t="s">
        <v>19</v>
      </c>
      <c r="F202" s="239" t="s">
        <v>1053</v>
      </c>
      <c r="G202" s="237"/>
      <c r="H202" s="240">
        <v>25.899999999999999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152</v>
      </c>
      <c r="AU202" s="246" t="s">
        <v>82</v>
      </c>
      <c r="AV202" s="14" t="s">
        <v>82</v>
      </c>
      <c r="AW202" s="14" t="s">
        <v>33</v>
      </c>
      <c r="AX202" s="14" t="s">
        <v>80</v>
      </c>
      <c r="AY202" s="246" t="s">
        <v>139</v>
      </c>
    </row>
    <row r="203" s="2" customFormat="1" ht="37.8" customHeight="1">
      <c r="A203" s="40"/>
      <c r="B203" s="41"/>
      <c r="C203" s="206" t="s">
        <v>324</v>
      </c>
      <c r="D203" s="206" t="s">
        <v>141</v>
      </c>
      <c r="E203" s="207" t="s">
        <v>1054</v>
      </c>
      <c r="F203" s="208" t="s">
        <v>1055</v>
      </c>
      <c r="G203" s="209" t="s">
        <v>199</v>
      </c>
      <c r="H203" s="210">
        <v>2</v>
      </c>
      <c r="I203" s="211"/>
      <c r="J203" s="212">
        <f>ROUND(I203*H203,2)</f>
        <v>0</v>
      </c>
      <c r="K203" s="208" t="s">
        <v>145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0.080320000000000003</v>
      </c>
      <c r="R203" s="215">
        <f>Q203*H203</f>
        <v>0.16064000000000001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261</v>
      </c>
      <c r="AT203" s="217" t="s">
        <v>141</v>
      </c>
      <c r="AU203" s="217" t="s">
        <v>82</v>
      </c>
      <c r="AY203" s="19" t="s">
        <v>139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261</v>
      </c>
      <c r="BM203" s="217" t="s">
        <v>1056</v>
      </c>
    </row>
    <row r="204" s="2" customFormat="1">
      <c r="A204" s="40"/>
      <c r="B204" s="41"/>
      <c r="C204" s="42"/>
      <c r="D204" s="219" t="s">
        <v>148</v>
      </c>
      <c r="E204" s="42"/>
      <c r="F204" s="220" t="s">
        <v>1057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148</v>
      </c>
      <c r="AU204" s="19" t="s">
        <v>82</v>
      </c>
    </row>
    <row r="205" s="2" customFormat="1">
      <c r="A205" s="40"/>
      <c r="B205" s="41"/>
      <c r="C205" s="42"/>
      <c r="D205" s="224" t="s">
        <v>150</v>
      </c>
      <c r="E205" s="42"/>
      <c r="F205" s="225" t="s">
        <v>1058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150</v>
      </c>
      <c r="AU205" s="19" t="s">
        <v>82</v>
      </c>
    </row>
    <row r="206" s="2" customFormat="1" ht="24.15" customHeight="1">
      <c r="A206" s="40"/>
      <c r="B206" s="41"/>
      <c r="C206" s="206" t="s">
        <v>330</v>
      </c>
      <c r="D206" s="206" t="s">
        <v>141</v>
      </c>
      <c r="E206" s="207" t="s">
        <v>712</v>
      </c>
      <c r="F206" s="208" t="s">
        <v>713</v>
      </c>
      <c r="G206" s="209" t="s">
        <v>170</v>
      </c>
      <c r="H206" s="210">
        <v>0.161</v>
      </c>
      <c r="I206" s="211"/>
      <c r="J206" s="212">
        <f>ROUND(I206*H206,2)</f>
        <v>0</v>
      </c>
      <c r="K206" s="208" t="s">
        <v>145</v>
      </c>
      <c r="L206" s="46"/>
      <c r="M206" s="213" t="s">
        <v>19</v>
      </c>
      <c r="N206" s="214" t="s">
        <v>43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261</v>
      </c>
      <c r="AT206" s="217" t="s">
        <v>141</v>
      </c>
      <c r="AU206" s="217" t="s">
        <v>82</v>
      </c>
      <c r="AY206" s="19" t="s">
        <v>139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261</v>
      </c>
      <c r="BM206" s="217" t="s">
        <v>1059</v>
      </c>
    </row>
    <row r="207" s="2" customFormat="1">
      <c r="A207" s="40"/>
      <c r="B207" s="41"/>
      <c r="C207" s="42"/>
      <c r="D207" s="219" t="s">
        <v>148</v>
      </c>
      <c r="E207" s="42"/>
      <c r="F207" s="220" t="s">
        <v>715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148</v>
      </c>
      <c r="AU207" s="19" t="s">
        <v>82</v>
      </c>
    </row>
    <row r="208" s="2" customFormat="1">
      <c r="A208" s="40"/>
      <c r="B208" s="41"/>
      <c r="C208" s="42"/>
      <c r="D208" s="224" t="s">
        <v>150</v>
      </c>
      <c r="E208" s="42"/>
      <c r="F208" s="225" t="s">
        <v>716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150</v>
      </c>
      <c r="AU208" s="19" t="s">
        <v>82</v>
      </c>
    </row>
    <row r="209" s="12" customFormat="1" ht="22.8" customHeight="1">
      <c r="A209" s="12"/>
      <c r="B209" s="190"/>
      <c r="C209" s="191"/>
      <c r="D209" s="192" t="s">
        <v>71</v>
      </c>
      <c r="E209" s="204" t="s">
        <v>717</v>
      </c>
      <c r="F209" s="204" t="s">
        <v>718</v>
      </c>
      <c r="G209" s="191"/>
      <c r="H209" s="191"/>
      <c r="I209" s="194"/>
      <c r="J209" s="205">
        <f>BK209</f>
        <v>0</v>
      </c>
      <c r="K209" s="191"/>
      <c r="L209" s="196"/>
      <c r="M209" s="197"/>
      <c r="N209" s="198"/>
      <c r="O209" s="198"/>
      <c r="P209" s="199">
        <f>SUM(P210:P222)</f>
        <v>0</v>
      </c>
      <c r="Q209" s="198"/>
      <c r="R209" s="199">
        <f>SUM(R210:R222)</f>
        <v>0.19380950000000005</v>
      </c>
      <c r="S209" s="198"/>
      <c r="T209" s="200">
        <f>SUM(T210:T222)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1" t="s">
        <v>82</v>
      </c>
      <c r="AT209" s="202" t="s">
        <v>71</v>
      </c>
      <c r="AU209" s="202" t="s">
        <v>80</v>
      </c>
      <c r="AY209" s="201" t="s">
        <v>139</v>
      </c>
      <c r="BK209" s="203">
        <f>SUM(BK210:BK222)</f>
        <v>0</v>
      </c>
    </row>
    <row r="210" s="2" customFormat="1" ht="24.15" customHeight="1">
      <c r="A210" s="40"/>
      <c r="B210" s="41"/>
      <c r="C210" s="206" t="s">
        <v>334</v>
      </c>
      <c r="D210" s="206" t="s">
        <v>141</v>
      </c>
      <c r="E210" s="207" t="s">
        <v>720</v>
      </c>
      <c r="F210" s="208" t="s">
        <v>721</v>
      </c>
      <c r="G210" s="209" t="s">
        <v>206</v>
      </c>
      <c r="H210" s="210">
        <v>8.6300000000000008</v>
      </c>
      <c r="I210" s="211"/>
      <c r="J210" s="212">
        <f>ROUND(I210*H210,2)</f>
        <v>0</v>
      </c>
      <c r="K210" s="208" t="s">
        <v>145</v>
      </c>
      <c r="L210" s="46"/>
      <c r="M210" s="213" t="s">
        <v>19</v>
      </c>
      <c r="N210" s="214" t="s">
        <v>43</v>
      </c>
      <c r="O210" s="86"/>
      <c r="P210" s="215">
        <f>O210*H210</f>
        <v>0</v>
      </c>
      <c r="Q210" s="215">
        <v>0.022450000000000001</v>
      </c>
      <c r="R210" s="215">
        <f>Q210*H210</f>
        <v>0.19374350000000004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261</v>
      </c>
      <c r="AT210" s="217" t="s">
        <v>141</v>
      </c>
      <c r="AU210" s="217" t="s">
        <v>82</v>
      </c>
      <c r="AY210" s="19" t="s">
        <v>139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80</v>
      </c>
      <c r="BK210" s="218">
        <f>ROUND(I210*H210,2)</f>
        <v>0</v>
      </c>
      <c r="BL210" s="19" t="s">
        <v>261</v>
      </c>
      <c r="BM210" s="217" t="s">
        <v>1060</v>
      </c>
    </row>
    <row r="211" s="2" customFormat="1">
      <c r="A211" s="40"/>
      <c r="B211" s="41"/>
      <c r="C211" s="42"/>
      <c r="D211" s="219" t="s">
        <v>148</v>
      </c>
      <c r="E211" s="42"/>
      <c r="F211" s="220" t="s">
        <v>723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148</v>
      </c>
      <c r="AU211" s="19" t="s">
        <v>82</v>
      </c>
    </row>
    <row r="212" s="2" customFormat="1">
      <c r="A212" s="40"/>
      <c r="B212" s="41"/>
      <c r="C212" s="42"/>
      <c r="D212" s="224" t="s">
        <v>150</v>
      </c>
      <c r="E212" s="42"/>
      <c r="F212" s="225" t="s">
        <v>724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150</v>
      </c>
      <c r="AU212" s="19" t="s">
        <v>82</v>
      </c>
    </row>
    <row r="213" s="13" customFormat="1">
      <c r="A213" s="13"/>
      <c r="B213" s="226"/>
      <c r="C213" s="227"/>
      <c r="D213" s="219" t="s">
        <v>152</v>
      </c>
      <c r="E213" s="228" t="s">
        <v>19</v>
      </c>
      <c r="F213" s="229" t="s">
        <v>1014</v>
      </c>
      <c r="G213" s="227"/>
      <c r="H213" s="228" t="s">
        <v>19</v>
      </c>
      <c r="I213" s="230"/>
      <c r="J213" s="227"/>
      <c r="K213" s="227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152</v>
      </c>
      <c r="AU213" s="235" t="s">
        <v>82</v>
      </c>
      <c r="AV213" s="13" t="s">
        <v>80</v>
      </c>
      <c r="AW213" s="13" t="s">
        <v>33</v>
      </c>
      <c r="AX213" s="13" t="s">
        <v>72</v>
      </c>
      <c r="AY213" s="235" t="s">
        <v>139</v>
      </c>
    </row>
    <row r="214" s="14" customFormat="1">
      <c r="A214" s="14"/>
      <c r="B214" s="236"/>
      <c r="C214" s="237"/>
      <c r="D214" s="219" t="s">
        <v>152</v>
      </c>
      <c r="E214" s="238" t="s">
        <v>19</v>
      </c>
      <c r="F214" s="239" t="s">
        <v>1061</v>
      </c>
      <c r="G214" s="237"/>
      <c r="H214" s="240">
        <v>10.23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152</v>
      </c>
      <c r="AU214" s="246" t="s">
        <v>82</v>
      </c>
      <c r="AV214" s="14" t="s">
        <v>82</v>
      </c>
      <c r="AW214" s="14" t="s">
        <v>33</v>
      </c>
      <c r="AX214" s="14" t="s">
        <v>72</v>
      </c>
      <c r="AY214" s="246" t="s">
        <v>139</v>
      </c>
    </row>
    <row r="215" s="14" customFormat="1">
      <c r="A215" s="14"/>
      <c r="B215" s="236"/>
      <c r="C215" s="237"/>
      <c r="D215" s="219" t="s">
        <v>152</v>
      </c>
      <c r="E215" s="238" t="s">
        <v>19</v>
      </c>
      <c r="F215" s="239" t="s">
        <v>726</v>
      </c>
      <c r="G215" s="237"/>
      <c r="H215" s="240">
        <v>-1.6000000000000001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152</v>
      </c>
      <c r="AU215" s="246" t="s">
        <v>82</v>
      </c>
      <c r="AV215" s="14" t="s">
        <v>82</v>
      </c>
      <c r="AW215" s="14" t="s">
        <v>33</v>
      </c>
      <c r="AX215" s="14" t="s">
        <v>72</v>
      </c>
      <c r="AY215" s="246" t="s">
        <v>139</v>
      </c>
    </row>
    <row r="216" s="15" customFormat="1">
      <c r="A216" s="15"/>
      <c r="B216" s="257"/>
      <c r="C216" s="258"/>
      <c r="D216" s="219" t="s">
        <v>152</v>
      </c>
      <c r="E216" s="259" t="s">
        <v>19</v>
      </c>
      <c r="F216" s="260" t="s">
        <v>221</v>
      </c>
      <c r="G216" s="258"/>
      <c r="H216" s="261">
        <v>8.6300000000000008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7" t="s">
        <v>152</v>
      </c>
      <c r="AU216" s="267" t="s">
        <v>82</v>
      </c>
      <c r="AV216" s="15" t="s">
        <v>146</v>
      </c>
      <c r="AW216" s="15" t="s">
        <v>33</v>
      </c>
      <c r="AX216" s="15" t="s">
        <v>80</v>
      </c>
      <c r="AY216" s="267" t="s">
        <v>139</v>
      </c>
    </row>
    <row r="217" s="2" customFormat="1" ht="16.5" customHeight="1">
      <c r="A217" s="40"/>
      <c r="B217" s="41"/>
      <c r="C217" s="206" t="s">
        <v>339</v>
      </c>
      <c r="D217" s="206" t="s">
        <v>141</v>
      </c>
      <c r="E217" s="207" t="s">
        <v>728</v>
      </c>
      <c r="F217" s="208" t="s">
        <v>729</v>
      </c>
      <c r="G217" s="209" t="s">
        <v>225</v>
      </c>
      <c r="H217" s="210">
        <v>3.2999999999999998</v>
      </c>
      <c r="I217" s="211"/>
      <c r="J217" s="212">
        <f>ROUND(I217*H217,2)</f>
        <v>0</v>
      </c>
      <c r="K217" s="208" t="s">
        <v>145</v>
      </c>
      <c r="L217" s="46"/>
      <c r="M217" s="213" t="s">
        <v>19</v>
      </c>
      <c r="N217" s="214" t="s">
        <v>43</v>
      </c>
      <c r="O217" s="86"/>
      <c r="P217" s="215">
        <f>O217*H217</f>
        <v>0</v>
      </c>
      <c r="Q217" s="215">
        <v>2.0000000000000002E-05</v>
      </c>
      <c r="R217" s="215">
        <f>Q217*H217</f>
        <v>6.6000000000000005E-05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261</v>
      </c>
      <c r="AT217" s="217" t="s">
        <v>141</v>
      </c>
      <c r="AU217" s="217" t="s">
        <v>82</v>
      </c>
      <c r="AY217" s="19" t="s">
        <v>139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80</v>
      </c>
      <c r="BK217" s="218">
        <f>ROUND(I217*H217,2)</f>
        <v>0</v>
      </c>
      <c r="BL217" s="19" t="s">
        <v>261</v>
      </c>
      <c r="BM217" s="217" t="s">
        <v>1062</v>
      </c>
    </row>
    <row r="218" s="2" customFormat="1">
      <c r="A218" s="40"/>
      <c r="B218" s="41"/>
      <c r="C218" s="42"/>
      <c r="D218" s="219" t="s">
        <v>148</v>
      </c>
      <c r="E218" s="42"/>
      <c r="F218" s="220" t="s">
        <v>731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148</v>
      </c>
      <c r="AU218" s="19" t="s">
        <v>82</v>
      </c>
    </row>
    <row r="219" s="2" customFormat="1">
      <c r="A219" s="40"/>
      <c r="B219" s="41"/>
      <c r="C219" s="42"/>
      <c r="D219" s="224" t="s">
        <v>150</v>
      </c>
      <c r="E219" s="42"/>
      <c r="F219" s="225" t="s">
        <v>732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150</v>
      </c>
      <c r="AU219" s="19" t="s">
        <v>82</v>
      </c>
    </row>
    <row r="220" s="2" customFormat="1" ht="24.15" customHeight="1">
      <c r="A220" s="40"/>
      <c r="B220" s="41"/>
      <c r="C220" s="206" t="s">
        <v>345</v>
      </c>
      <c r="D220" s="206" t="s">
        <v>141</v>
      </c>
      <c r="E220" s="207" t="s">
        <v>740</v>
      </c>
      <c r="F220" s="208" t="s">
        <v>741</v>
      </c>
      <c r="G220" s="209" t="s">
        <v>170</v>
      </c>
      <c r="H220" s="210">
        <v>0.19400000000000001</v>
      </c>
      <c r="I220" s="211"/>
      <c r="J220" s="212">
        <f>ROUND(I220*H220,2)</f>
        <v>0</v>
      </c>
      <c r="K220" s="208" t="s">
        <v>145</v>
      </c>
      <c r="L220" s="46"/>
      <c r="M220" s="213" t="s">
        <v>19</v>
      </c>
      <c r="N220" s="214" t="s">
        <v>43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261</v>
      </c>
      <c r="AT220" s="217" t="s">
        <v>141</v>
      </c>
      <c r="AU220" s="217" t="s">
        <v>82</v>
      </c>
      <c r="AY220" s="19" t="s">
        <v>139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80</v>
      </c>
      <c r="BK220" s="218">
        <f>ROUND(I220*H220,2)</f>
        <v>0</v>
      </c>
      <c r="BL220" s="19" t="s">
        <v>261</v>
      </c>
      <c r="BM220" s="217" t="s">
        <v>1063</v>
      </c>
    </row>
    <row r="221" s="2" customFormat="1">
      <c r="A221" s="40"/>
      <c r="B221" s="41"/>
      <c r="C221" s="42"/>
      <c r="D221" s="219" t="s">
        <v>148</v>
      </c>
      <c r="E221" s="42"/>
      <c r="F221" s="220" t="s">
        <v>743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148</v>
      </c>
      <c r="AU221" s="19" t="s">
        <v>82</v>
      </c>
    </row>
    <row r="222" s="2" customFormat="1">
      <c r="A222" s="40"/>
      <c r="B222" s="41"/>
      <c r="C222" s="42"/>
      <c r="D222" s="224" t="s">
        <v>150</v>
      </c>
      <c r="E222" s="42"/>
      <c r="F222" s="225" t="s">
        <v>744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150</v>
      </c>
      <c r="AU222" s="19" t="s">
        <v>82</v>
      </c>
    </row>
    <row r="223" s="12" customFormat="1" ht="22.8" customHeight="1">
      <c r="A223" s="12"/>
      <c r="B223" s="190"/>
      <c r="C223" s="191"/>
      <c r="D223" s="192" t="s">
        <v>71</v>
      </c>
      <c r="E223" s="204" t="s">
        <v>745</v>
      </c>
      <c r="F223" s="204" t="s">
        <v>746</v>
      </c>
      <c r="G223" s="191"/>
      <c r="H223" s="191"/>
      <c r="I223" s="194"/>
      <c r="J223" s="205">
        <f>BK223</f>
        <v>0</v>
      </c>
      <c r="K223" s="191"/>
      <c r="L223" s="196"/>
      <c r="M223" s="197"/>
      <c r="N223" s="198"/>
      <c r="O223" s="198"/>
      <c r="P223" s="199">
        <f>SUM(P224:P243)</f>
        <v>0</v>
      </c>
      <c r="Q223" s="198"/>
      <c r="R223" s="199">
        <f>SUM(R224:R243)</f>
        <v>0.018500000000000003</v>
      </c>
      <c r="S223" s="198"/>
      <c r="T223" s="200">
        <f>SUM(T224:T243)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1" t="s">
        <v>82</v>
      </c>
      <c r="AT223" s="202" t="s">
        <v>71</v>
      </c>
      <c r="AU223" s="202" t="s">
        <v>80</v>
      </c>
      <c r="AY223" s="201" t="s">
        <v>139</v>
      </c>
      <c r="BK223" s="203">
        <f>SUM(BK224:BK243)</f>
        <v>0</v>
      </c>
    </row>
    <row r="224" s="2" customFormat="1" ht="24.15" customHeight="1">
      <c r="A224" s="40"/>
      <c r="B224" s="41"/>
      <c r="C224" s="206" t="s">
        <v>351</v>
      </c>
      <c r="D224" s="206" t="s">
        <v>141</v>
      </c>
      <c r="E224" s="207" t="s">
        <v>748</v>
      </c>
      <c r="F224" s="208" t="s">
        <v>749</v>
      </c>
      <c r="G224" s="209" t="s">
        <v>199</v>
      </c>
      <c r="H224" s="210">
        <v>1</v>
      </c>
      <c r="I224" s="211"/>
      <c r="J224" s="212">
        <f>ROUND(I224*H224,2)</f>
        <v>0</v>
      </c>
      <c r="K224" s="208" t="s">
        <v>145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261</v>
      </c>
      <c r="AT224" s="217" t="s">
        <v>141</v>
      </c>
      <c r="AU224" s="217" t="s">
        <v>82</v>
      </c>
      <c r="AY224" s="19" t="s">
        <v>139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261</v>
      </c>
      <c r="BM224" s="217" t="s">
        <v>1064</v>
      </c>
    </row>
    <row r="225" s="2" customFormat="1">
      <c r="A225" s="40"/>
      <c r="B225" s="41"/>
      <c r="C225" s="42"/>
      <c r="D225" s="219" t="s">
        <v>148</v>
      </c>
      <c r="E225" s="42"/>
      <c r="F225" s="220" t="s">
        <v>751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148</v>
      </c>
      <c r="AU225" s="19" t="s">
        <v>82</v>
      </c>
    </row>
    <row r="226" s="2" customFormat="1">
      <c r="A226" s="40"/>
      <c r="B226" s="41"/>
      <c r="C226" s="42"/>
      <c r="D226" s="224" t="s">
        <v>150</v>
      </c>
      <c r="E226" s="42"/>
      <c r="F226" s="225" t="s">
        <v>752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150</v>
      </c>
      <c r="AU226" s="19" t="s">
        <v>82</v>
      </c>
    </row>
    <row r="227" s="2" customFormat="1" ht="24.15" customHeight="1">
      <c r="A227" s="40"/>
      <c r="B227" s="41"/>
      <c r="C227" s="247" t="s">
        <v>360</v>
      </c>
      <c r="D227" s="247" t="s">
        <v>190</v>
      </c>
      <c r="E227" s="248" t="s">
        <v>754</v>
      </c>
      <c r="F227" s="249" t="s">
        <v>755</v>
      </c>
      <c r="G227" s="250" t="s">
        <v>199</v>
      </c>
      <c r="H227" s="251">
        <v>1</v>
      </c>
      <c r="I227" s="252"/>
      <c r="J227" s="253">
        <f>ROUND(I227*H227,2)</f>
        <v>0</v>
      </c>
      <c r="K227" s="249" t="s">
        <v>145</v>
      </c>
      <c r="L227" s="254"/>
      <c r="M227" s="255" t="s">
        <v>19</v>
      </c>
      <c r="N227" s="256" t="s">
        <v>43</v>
      </c>
      <c r="O227" s="86"/>
      <c r="P227" s="215">
        <f>O227*H227</f>
        <v>0</v>
      </c>
      <c r="Q227" s="215">
        <v>0.016</v>
      </c>
      <c r="R227" s="215">
        <f>Q227*H227</f>
        <v>0.016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373</v>
      </c>
      <c r="AT227" s="217" t="s">
        <v>190</v>
      </c>
      <c r="AU227" s="217" t="s">
        <v>82</v>
      </c>
      <c r="AY227" s="19" t="s">
        <v>139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80</v>
      </c>
      <c r="BK227" s="218">
        <f>ROUND(I227*H227,2)</f>
        <v>0</v>
      </c>
      <c r="BL227" s="19" t="s">
        <v>261</v>
      </c>
      <c r="BM227" s="217" t="s">
        <v>1065</v>
      </c>
    </row>
    <row r="228" s="2" customFormat="1">
      <c r="A228" s="40"/>
      <c r="B228" s="41"/>
      <c r="C228" s="42"/>
      <c r="D228" s="219" t="s">
        <v>148</v>
      </c>
      <c r="E228" s="42"/>
      <c r="F228" s="220" t="s">
        <v>755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148</v>
      </c>
      <c r="AU228" s="19" t="s">
        <v>82</v>
      </c>
    </row>
    <row r="229" s="2" customFormat="1" ht="16.5" customHeight="1">
      <c r="A229" s="40"/>
      <c r="B229" s="41"/>
      <c r="C229" s="206" t="s">
        <v>367</v>
      </c>
      <c r="D229" s="206" t="s">
        <v>141</v>
      </c>
      <c r="E229" s="207" t="s">
        <v>768</v>
      </c>
      <c r="F229" s="208" t="s">
        <v>769</v>
      </c>
      <c r="G229" s="209" t="s">
        <v>199</v>
      </c>
      <c r="H229" s="210">
        <v>1</v>
      </c>
      <c r="I229" s="211"/>
      <c r="J229" s="212">
        <f>ROUND(I229*H229,2)</f>
        <v>0</v>
      </c>
      <c r="K229" s="208" t="s">
        <v>145</v>
      </c>
      <c r="L229" s="46"/>
      <c r="M229" s="213" t="s">
        <v>19</v>
      </c>
      <c r="N229" s="214" t="s">
        <v>43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261</v>
      </c>
      <c r="AT229" s="217" t="s">
        <v>141</v>
      </c>
      <c r="AU229" s="217" t="s">
        <v>82</v>
      </c>
      <c r="AY229" s="19" t="s">
        <v>139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80</v>
      </c>
      <c r="BK229" s="218">
        <f>ROUND(I229*H229,2)</f>
        <v>0</v>
      </c>
      <c r="BL229" s="19" t="s">
        <v>261</v>
      </c>
      <c r="BM229" s="217" t="s">
        <v>1066</v>
      </c>
    </row>
    <row r="230" s="2" customFormat="1">
      <c r="A230" s="40"/>
      <c r="B230" s="41"/>
      <c r="C230" s="42"/>
      <c r="D230" s="219" t="s">
        <v>148</v>
      </c>
      <c r="E230" s="42"/>
      <c r="F230" s="220" t="s">
        <v>771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148</v>
      </c>
      <c r="AU230" s="19" t="s">
        <v>82</v>
      </c>
    </row>
    <row r="231" s="2" customFormat="1">
      <c r="A231" s="40"/>
      <c r="B231" s="41"/>
      <c r="C231" s="42"/>
      <c r="D231" s="224" t="s">
        <v>150</v>
      </c>
      <c r="E231" s="42"/>
      <c r="F231" s="225" t="s">
        <v>772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150</v>
      </c>
      <c r="AU231" s="19" t="s">
        <v>82</v>
      </c>
    </row>
    <row r="232" s="2" customFormat="1" ht="24.15" customHeight="1">
      <c r="A232" s="40"/>
      <c r="B232" s="41"/>
      <c r="C232" s="247" t="s">
        <v>373</v>
      </c>
      <c r="D232" s="247" t="s">
        <v>190</v>
      </c>
      <c r="E232" s="248" t="s">
        <v>774</v>
      </c>
      <c r="F232" s="249" t="s">
        <v>775</v>
      </c>
      <c r="G232" s="250" t="s">
        <v>199</v>
      </c>
      <c r="H232" s="251">
        <v>1</v>
      </c>
      <c r="I232" s="252"/>
      <c r="J232" s="253">
        <f>ROUND(I232*H232,2)</f>
        <v>0</v>
      </c>
      <c r="K232" s="249" t="s">
        <v>145</v>
      </c>
      <c r="L232" s="254"/>
      <c r="M232" s="255" t="s">
        <v>19</v>
      </c>
      <c r="N232" s="256" t="s">
        <v>43</v>
      </c>
      <c r="O232" s="86"/>
      <c r="P232" s="215">
        <f>O232*H232</f>
        <v>0</v>
      </c>
      <c r="Q232" s="215">
        <v>0.00014999999999999999</v>
      </c>
      <c r="R232" s="215">
        <f>Q232*H232</f>
        <v>0.00014999999999999999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373</v>
      </c>
      <c r="AT232" s="217" t="s">
        <v>190</v>
      </c>
      <c r="AU232" s="217" t="s">
        <v>82</v>
      </c>
      <c r="AY232" s="19" t="s">
        <v>139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261</v>
      </c>
      <c r="BM232" s="217" t="s">
        <v>1067</v>
      </c>
    </row>
    <row r="233" s="2" customFormat="1">
      <c r="A233" s="40"/>
      <c r="B233" s="41"/>
      <c r="C233" s="42"/>
      <c r="D233" s="219" t="s">
        <v>148</v>
      </c>
      <c r="E233" s="42"/>
      <c r="F233" s="220" t="s">
        <v>775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148</v>
      </c>
      <c r="AU233" s="19" t="s">
        <v>82</v>
      </c>
    </row>
    <row r="234" s="2" customFormat="1" ht="16.5" customHeight="1">
      <c r="A234" s="40"/>
      <c r="B234" s="41"/>
      <c r="C234" s="247" t="s">
        <v>381</v>
      </c>
      <c r="D234" s="247" t="s">
        <v>190</v>
      </c>
      <c r="E234" s="248" t="s">
        <v>778</v>
      </c>
      <c r="F234" s="249" t="s">
        <v>1068</v>
      </c>
      <c r="G234" s="250" t="s">
        <v>199</v>
      </c>
      <c r="H234" s="251">
        <v>1</v>
      </c>
      <c r="I234" s="252"/>
      <c r="J234" s="253">
        <f>ROUND(I234*H234,2)</f>
        <v>0</v>
      </c>
      <c r="K234" s="249" t="s">
        <v>145</v>
      </c>
      <c r="L234" s="254"/>
      <c r="M234" s="255" t="s">
        <v>19</v>
      </c>
      <c r="N234" s="256" t="s">
        <v>43</v>
      </c>
      <c r="O234" s="86"/>
      <c r="P234" s="215">
        <f>O234*H234</f>
        <v>0</v>
      </c>
      <c r="Q234" s="215">
        <v>0.00014999999999999999</v>
      </c>
      <c r="R234" s="215">
        <f>Q234*H234</f>
        <v>0.00014999999999999999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373</v>
      </c>
      <c r="AT234" s="217" t="s">
        <v>190</v>
      </c>
      <c r="AU234" s="217" t="s">
        <v>82</v>
      </c>
      <c r="AY234" s="19" t="s">
        <v>139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261</v>
      </c>
      <c r="BM234" s="217" t="s">
        <v>1069</v>
      </c>
    </row>
    <row r="235" s="2" customFormat="1">
      <c r="A235" s="40"/>
      <c r="B235" s="41"/>
      <c r="C235" s="42"/>
      <c r="D235" s="219" t="s">
        <v>148</v>
      </c>
      <c r="E235" s="42"/>
      <c r="F235" s="220" t="s">
        <v>1068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148</v>
      </c>
      <c r="AU235" s="19" t="s">
        <v>82</v>
      </c>
    </row>
    <row r="236" s="2" customFormat="1" ht="21.75" customHeight="1">
      <c r="A236" s="40"/>
      <c r="B236" s="41"/>
      <c r="C236" s="206" t="s">
        <v>388</v>
      </c>
      <c r="D236" s="206" t="s">
        <v>141</v>
      </c>
      <c r="E236" s="207" t="s">
        <v>783</v>
      </c>
      <c r="F236" s="208" t="s">
        <v>784</v>
      </c>
      <c r="G236" s="209" t="s">
        <v>199</v>
      </c>
      <c r="H236" s="210">
        <v>1</v>
      </c>
      <c r="I236" s="211"/>
      <c r="J236" s="212">
        <f>ROUND(I236*H236,2)</f>
        <v>0</v>
      </c>
      <c r="K236" s="208" t="s">
        <v>145</v>
      </c>
      <c r="L236" s="46"/>
      <c r="M236" s="213" t="s">
        <v>19</v>
      </c>
      <c r="N236" s="214" t="s">
        <v>43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261</v>
      </c>
      <c r="AT236" s="217" t="s">
        <v>141</v>
      </c>
      <c r="AU236" s="217" t="s">
        <v>82</v>
      </c>
      <c r="AY236" s="19" t="s">
        <v>139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80</v>
      </c>
      <c r="BK236" s="218">
        <f>ROUND(I236*H236,2)</f>
        <v>0</v>
      </c>
      <c r="BL236" s="19" t="s">
        <v>261</v>
      </c>
      <c r="BM236" s="217" t="s">
        <v>1070</v>
      </c>
    </row>
    <row r="237" s="2" customFormat="1">
      <c r="A237" s="40"/>
      <c r="B237" s="41"/>
      <c r="C237" s="42"/>
      <c r="D237" s="219" t="s">
        <v>148</v>
      </c>
      <c r="E237" s="42"/>
      <c r="F237" s="220" t="s">
        <v>786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148</v>
      </c>
      <c r="AU237" s="19" t="s">
        <v>82</v>
      </c>
    </row>
    <row r="238" s="2" customFormat="1">
      <c r="A238" s="40"/>
      <c r="B238" s="41"/>
      <c r="C238" s="42"/>
      <c r="D238" s="224" t="s">
        <v>150</v>
      </c>
      <c r="E238" s="42"/>
      <c r="F238" s="225" t="s">
        <v>787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150</v>
      </c>
      <c r="AU238" s="19" t="s">
        <v>82</v>
      </c>
    </row>
    <row r="239" s="2" customFormat="1" ht="16.5" customHeight="1">
      <c r="A239" s="40"/>
      <c r="B239" s="41"/>
      <c r="C239" s="247" t="s">
        <v>395</v>
      </c>
      <c r="D239" s="247" t="s">
        <v>190</v>
      </c>
      <c r="E239" s="248" t="s">
        <v>789</v>
      </c>
      <c r="F239" s="249" t="s">
        <v>790</v>
      </c>
      <c r="G239" s="250" t="s">
        <v>199</v>
      </c>
      <c r="H239" s="251">
        <v>1</v>
      </c>
      <c r="I239" s="252"/>
      <c r="J239" s="253">
        <f>ROUND(I239*H239,2)</f>
        <v>0</v>
      </c>
      <c r="K239" s="249" t="s">
        <v>145</v>
      </c>
      <c r="L239" s="254"/>
      <c r="M239" s="255" t="s">
        <v>19</v>
      </c>
      <c r="N239" s="256" t="s">
        <v>43</v>
      </c>
      <c r="O239" s="86"/>
      <c r="P239" s="215">
        <f>O239*H239</f>
        <v>0</v>
      </c>
      <c r="Q239" s="215">
        <v>0.0022000000000000001</v>
      </c>
      <c r="R239" s="215">
        <f>Q239*H239</f>
        <v>0.0022000000000000001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373</v>
      </c>
      <c r="AT239" s="217" t="s">
        <v>190</v>
      </c>
      <c r="AU239" s="217" t="s">
        <v>82</v>
      </c>
      <c r="AY239" s="19" t="s">
        <v>139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80</v>
      </c>
      <c r="BK239" s="218">
        <f>ROUND(I239*H239,2)</f>
        <v>0</v>
      </c>
      <c r="BL239" s="19" t="s">
        <v>261</v>
      </c>
      <c r="BM239" s="217" t="s">
        <v>1071</v>
      </c>
    </row>
    <row r="240" s="2" customFormat="1">
      <c r="A240" s="40"/>
      <c r="B240" s="41"/>
      <c r="C240" s="42"/>
      <c r="D240" s="219" t="s">
        <v>148</v>
      </c>
      <c r="E240" s="42"/>
      <c r="F240" s="220" t="s">
        <v>790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148</v>
      </c>
      <c r="AU240" s="19" t="s">
        <v>82</v>
      </c>
    </row>
    <row r="241" s="2" customFormat="1" ht="24.15" customHeight="1">
      <c r="A241" s="40"/>
      <c r="B241" s="41"/>
      <c r="C241" s="206" t="s">
        <v>401</v>
      </c>
      <c r="D241" s="206" t="s">
        <v>141</v>
      </c>
      <c r="E241" s="207" t="s">
        <v>793</v>
      </c>
      <c r="F241" s="208" t="s">
        <v>794</v>
      </c>
      <c r="G241" s="209" t="s">
        <v>795</v>
      </c>
      <c r="H241" s="268"/>
      <c r="I241" s="211"/>
      <c r="J241" s="212">
        <f>ROUND(I241*H241,2)</f>
        <v>0</v>
      </c>
      <c r="K241" s="208" t="s">
        <v>145</v>
      </c>
      <c r="L241" s="46"/>
      <c r="M241" s="213" t="s">
        <v>19</v>
      </c>
      <c r="N241" s="214" t="s">
        <v>43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261</v>
      </c>
      <c r="AT241" s="217" t="s">
        <v>141</v>
      </c>
      <c r="AU241" s="217" t="s">
        <v>82</v>
      </c>
      <c r="AY241" s="19" t="s">
        <v>139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261</v>
      </c>
      <c r="BM241" s="217" t="s">
        <v>1072</v>
      </c>
    </row>
    <row r="242" s="2" customFormat="1">
      <c r="A242" s="40"/>
      <c r="B242" s="41"/>
      <c r="C242" s="42"/>
      <c r="D242" s="219" t="s">
        <v>148</v>
      </c>
      <c r="E242" s="42"/>
      <c r="F242" s="220" t="s">
        <v>797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148</v>
      </c>
      <c r="AU242" s="19" t="s">
        <v>82</v>
      </c>
    </row>
    <row r="243" s="2" customFormat="1">
      <c r="A243" s="40"/>
      <c r="B243" s="41"/>
      <c r="C243" s="42"/>
      <c r="D243" s="224" t="s">
        <v>150</v>
      </c>
      <c r="E243" s="42"/>
      <c r="F243" s="225" t="s">
        <v>798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150</v>
      </c>
      <c r="AU243" s="19" t="s">
        <v>82</v>
      </c>
    </row>
    <row r="244" s="12" customFormat="1" ht="22.8" customHeight="1">
      <c r="A244" s="12"/>
      <c r="B244" s="190"/>
      <c r="C244" s="191"/>
      <c r="D244" s="192" t="s">
        <v>71</v>
      </c>
      <c r="E244" s="204" t="s">
        <v>806</v>
      </c>
      <c r="F244" s="204" t="s">
        <v>807</v>
      </c>
      <c r="G244" s="191"/>
      <c r="H244" s="191"/>
      <c r="I244" s="194"/>
      <c r="J244" s="205">
        <f>BK244</f>
        <v>0</v>
      </c>
      <c r="K244" s="191"/>
      <c r="L244" s="196"/>
      <c r="M244" s="197"/>
      <c r="N244" s="198"/>
      <c r="O244" s="198"/>
      <c r="P244" s="199">
        <f>SUM(P245:P273)</f>
        <v>0</v>
      </c>
      <c r="Q244" s="198"/>
      <c r="R244" s="199">
        <f>SUM(R245:R273)</f>
        <v>0.34462306000000004</v>
      </c>
      <c r="S244" s="198"/>
      <c r="T244" s="200">
        <f>SUM(T245:T273)</f>
        <v>0.18065999999999999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1" t="s">
        <v>82</v>
      </c>
      <c r="AT244" s="202" t="s">
        <v>71</v>
      </c>
      <c r="AU244" s="202" t="s">
        <v>80</v>
      </c>
      <c r="AY244" s="201" t="s">
        <v>139</v>
      </c>
      <c r="BK244" s="203">
        <f>SUM(BK245:BK273)</f>
        <v>0</v>
      </c>
    </row>
    <row r="245" s="2" customFormat="1" ht="24.15" customHeight="1">
      <c r="A245" s="40"/>
      <c r="B245" s="41"/>
      <c r="C245" s="206" t="s">
        <v>407</v>
      </c>
      <c r="D245" s="206" t="s">
        <v>141</v>
      </c>
      <c r="E245" s="207" t="s">
        <v>809</v>
      </c>
      <c r="F245" s="208" t="s">
        <v>810</v>
      </c>
      <c r="G245" s="209" t="s">
        <v>206</v>
      </c>
      <c r="H245" s="210">
        <v>60.219999999999999</v>
      </c>
      <c r="I245" s="211"/>
      <c r="J245" s="212">
        <f>ROUND(I245*H245,2)</f>
        <v>0</v>
      </c>
      <c r="K245" s="208" t="s">
        <v>145</v>
      </c>
      <c r="L245" s="46"/>
      <c r="M245" s="213" t="s">
        <v>19</v>
      </c>
      <c r="N245" s="214" t="s">
        <v>43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0.0030000000000000001</v>
      </c>
      <c r="T245" s="216">
        <f>S245*H245</f>
        <v>0.18065999999999999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261</v>
      </c>
      <c r="AT245" s="217" t="s">
        <v>141</v>
      </c>
      <c r="AU245" s="217" t="s">
        <v>82</v>
      </c>
      <c r="AY245" s="19" t="s">
        <v>139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261</v>
      </c>
      <c r="BM245" s="217" t="s">
        <v>1073</v>
      </c>
    </row>
    <row r="246" s="2" customFormat="1">
      <c r="A246" s="40"/>
      <c r="B246" s="41"/>
      <c r="C246" s="42"/>
      <c r="D246" s="219" t="s">
        <v>148</v>
      </c>
      <c r="E246" s="42"/>
      <c r="F246" s="220" t="s">
        <v>812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148</v>
      </c>
      <c r="AU246" s="19" t="s">
        <v>82</v>
      </c>
    </row>
    <row r="247" s="2" customFormat="1">
      <c r="A247" s="40"/>
      <c r="B247" s="41"/>
      <c r="C247" s="42"/>
      <c r="D247" s="224" t="s">
        <v>150</v>
      </c>
      <c r="E247" s="42"/>
      <c r="F247" s="225" t="s">
        <v>813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150</v>
      </c>
      <c r="AU247" s="19" t="s">
        <v>82</v>
      </c>
    </row>
    <row r="248" s="14" customFormat="1">
      <c r="A248" s="14"/>
      <c r="B248" s="236"/>
      <c r="C248" s="237"/>
      <c r="D248" s="219" t="s">
        <v>152</v>
      </c>
      <c r="E248" s="238" t="s">
        <v>19</v>
      </c>
      <c r="F248" s="239" t="s">
        <v>1074</v>
      </c>
      <c r="G248" s="237"/>
      <c r="H248" s="240">
        <v>60.219999999999999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152</v>
      </c>
      <c r="AU248" s="246" t="s">
        <v>82</v>
      </c>
      <c r="AV248" s="14" t="s">
        <v>82</v>
      </c>
      <c r="AW248" s="14" t="s">
        <v>33</v>
      </c>
      <c r="AX248" s="14" t="s">
        <v>80</v>
      </c>
      <c r="AY248" s="246" t="s">
        <v>139</v>
      </c>
    </row>
    <row r="249" s="2" customFormat="1" ht="21.75" customHeight="1">
      <c r="A249" s="40"/>
      <c r="B249" s="41"/>
      <c r="C249" s="206" t="s">
        <v>416</v>
      </c>
      <c r="D249" s="206" t="s">
        <v>141</v>
      </c>
      <c r="E249" s="207" t="s">
        <v>815</v>
      </c>
      <c r="F249" s="208" t="s">
        <v>816</v>
      </c>
      <c r="G249" s="209" t="s">
        <v>206</v>
      </c>
      <c r="H249" s="210">
        <v>60.219999999999999</v>
      </c>
      <c r="I249" s="211"/>
      <c r="J249" s="212">
        <f>ROUND(I249*H249,2)</f>
        <v>0</v>
      </c>
      <c r="K249" s="208" t="s">
        <v>145</v>
      </c>
      <c r="L249" s="46"/>
      <c r="M249" s="213" t="s">
        <v>19</v>
      </c>
      <c r="N249" s="214" t="s">
        <v>43</v>
      </c>
      <c r="O249" s="86"/>
      <c r="P249" s="215">
        <f>O249*H249</f>
        <v>0</v>
      </c>
      <c r="Q249" s="215">
        <v>0.00069999999999999999</v>
      </c>
      <c r="R249" s="215">
        <f>Q249*H249</f>
        <v>0.042153999999999997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261</v>
      </c>
      <c r="AT249" s="217" t="s">
        <v>141</v>
      </c>
      <c r="AU249" s="217" t="s">
        <v>82</v>
      </c>
      <c r="AY249" s="19" t="s">
        <v>139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261</v>
      </c>
      <c r="BM249" s="217" t="s">
        <v>1075</v>
      </c>
    </row>
    <row r="250" s="2" customFormat="1">
      <c r="A250" s="40"/>
      <c r="B250" s="41"/>
      <c r="C250" s="42"/>
      <c r="D250" s="219" t="s">
        <v>148</v>
      </c>
      <c r="E250" s="42"/>
      <c r="F250" s="220" t="s">
        <v>818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148</v>
      </c>
      <c r="AU250" s="19" t="s">
        <v>82</v>
      </c>
    </row>
    <row r="251" s="2" customFormat="1">
      <c r="A251" s="40"/>
      <c r="B251" s="41"/>
      <c r="C251" s="42"/>
      <c r="D251" s="224" t="s">
        <v>150</v>
      </c>
      <c r="E251" s="42"/>
      <c r="F251" s="225" t="s">
        <v>819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150</v>
      </c>
      <c r="AU251" s="19" t="s">
        <v>82</v>
      </c>
    </row>
    <row r="252" s="13" customFormat="1">
      <c r="A252" s="13"/>
      <c r="B252" s="226"/>
      <c r="C252" s="227"/>
      <c r="D252" s="219" t="s">
        <v>152</v>
      </c>
      <c r="E252" s="228" t="s">
        <v>19</v>
      </c>
      <c r="F252" s="229" t="s">
        <v>1012</v>
      </c>
      <c r="G252" s="227"/>
      <c r="H252" s="228" t="s">
        <v>19</v>
      </c>
      <c r="I252" s="230"/>
      <c r="J252" s="227"/>
      <c r="K252" s="227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152</v>
      </c>
      <c r="AU252" s="235" t="s">
        <v>82</v>
      </c>
      <c r="AV252" s="13" t="s">
        <v>80</v>
      </c>
      <c r="AW252" s="13" t="s">
        <v>33</v>
      </c>
      <c r="AX252" s="13" t="s">
        <v>72</v>
      </c>
      <c r="AY252" s="235" t="s">
        <v>139</v>
      </c>
    </row>
    <row r="253" s="14" customFormat="1">
      <c r="A253" s="14"/>
      <c r="B253" s="236"/>
      <c r="C253" s="237"/>
      <c r="D253" s="219" t="s">
        <v>152</v>
      </c>
      <c r="E253" s="238" t="s">
        <v>19</v>
      </c>
      <c r="F253" s="239" t="s">
        <v>1013</v>
      </c>
      <c r="G253" s="237"/>
      <c r="H253" s="240">
        <v>47.060000000000002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152</v>
      </c>
      <c r="AU253" s="246" t="s">
        <v>82</v>
      </c>
      <c r="AV253" s="14" t="s">
        <v>82</v>
      </c>
      <c r="AW253" s="14" t="s">
        <v>33</v>
      </c>
      <c r="AX253" s="14" t="s">
        <v>72</v>
      </c>
      <c r="AY253" s="246" t="s">
        <v>139</v>
      </c>
    </row>
    <row r="254" s="13" customFormat="1">
      <c r="A254" s="13"/>
      <c r="B254" s="226"/>
      <c r="C254" s="227"/>
      <c r="D254" s="219" t="s">
        <v>152</v>
      </c>
      <c r="E254" s="228" t="s">
        <v>19</v>
      </c>
      <c r="F254" s="229" t="s">
        <v>1014</v>
      </c>
      <c r="G254" s="227"/>
      <c r="H254" s="228" t="s">
        <v>19</v>
      </c>
      <c r="I254" s="230"/>
      <c r="J254" s="227"/>
      <c r="K254" s="227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152</v>
      </c>
      <c r="AU254" s="235" t="s">
        <v>82</v>
      </c>
      <c r="AV254" s="13" t="s">
        <v>80</v>
      </c>
      <c r="AW254" s="13" t="s">
        <v>33</v>
      </c>
      <c r="AX254" s="13" t="s">
        <v>72</v>
      </c>
      <c r="AY254" s="235" t="s">
        <v>139</v>
      </c>
    </row>
    <row r="255" s="14" customFormat="1">
      <c r="A255" s="14"/>
      <c r="B255" s="236"/>
      <c r="C255" s="237"/>
      <c r="D255" s="219" t="s">
        <v>152</v>
      </c>
      <c r="E255" s="238" t="s">
        <v>19</v>
      </c>
      <c r="F255" s="239" t="s">
        <v>1015</v>
      </c>
      <c r="G255" s="237"/>
      <c r="H255" s="240">
        <v>13.16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152</v>
      </c>
      <c r="AU255" s="246" t="s">
        <v>82</v>
      </c>
      <c r="AV255" s="14" t="s">
        <v>82</v>
      </c>
      <c r="AW255" s="14" t="s">
        <v>33</v>
      </c>
      <c r="AX255" s="14" t="s">
        <v>72</v>
      </c>
      <c r="AY255" s="246" t="s">
        <v>139</v>
      </c>
    </row>
    <row r="256" s="15" customFormat="1">
      <c r="A256" s="15"/>
      <c r="B256" s="257"/>
      <c r="C256" s="258"/>
      <c r="D256" s="219" t="s">
        <v>152</v>
      </c>
      <c r="E256" s="259" t="s">
        <v>19</v>
      </c>
      <c r="F256" s="260" t="s">
        <v>221</v>
      </c>
      <c r="G256" s="258"/>
      <c r="H256" s="261">
        <v>60.219999999999999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7" t="s">
        <v>152</v>
      </c>
      <c r="AU256" s="267" t="s">
        <v>82</v>
      </c>
      <c r="AV256" s="15" t="s">
        <v>146</v>
      </c>
      <c r="AW256" s="15" t="s">
        <v>33</v>
      </c>
      <c r="AX256" s="15" t="s">
        <v>80</v>
      </c>
      <c r="AY256" s="267" t="s">
        <v>139</v>
      </c>
    </row>
    <row r="257" s="2" customFormat="1" ht="44.25" customHeight="1">
      <c r="A257" s="40"/>
      <c r="B257" s="41"/>
      <c r="C257" s="247" t="s">
        <v>422</v>
      </c>
      <c r="D257" s="247" t="s">
        <v>190</v>
      </c>
      <c r="E257" s="248" t="s">
        <v>821</v>
      </c>
      <c r="F257" s="249" t="s">
        <v>822</v>
      </c>
      <c r="G257" s="250" t="s">
        <v>206</v>
      </c>
      <c r="H257" s="251">
        <v>66.242000000000004</v>
      </c>
      <c r="I257" s="252"/>
      <c r="J257" s="253">
        <f>ROUND(I257*H257,2)</f>
        <v>0</v>
      </c>
      <c r="K257" s="249" t="s">
        <v>145</v>
      </c>
      <c r="L257" s="254"/>
      <c r="M257" s="255" t="s">
        <v>19</v>
      </c>
      <c r="N257" s="256" t="s">
        <v>43</v>
      </c>
      <c r="O257" s="86"/>
      <c r="P257" s="215">
        <f>O257*H257</f>
        <v>0</v>
      </c>
      <c r="Q257" s="215">
        <v>0.0042900000000000004</v>
      </c>
      <c r="R257" s="215">
        <f>Q257*H257</f>
        <v>0.28417818000000006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373</v>
      </c>
      <c r="AT257" s="217" t="s">
        <v>190</v>
      </c>
      <c r="AU257" s="217" t="s">
        <v>82</v>
      </c>
      <c r="AY257" s="19" t="s">
        <v>139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80</v>
      </c>
      <c r="BK257" s="218">
        <f>ROUND(I257*H257,2)</f>
        <v>0</v>
      </c>
      <c r="BL257" s="19" t="s">
        <v>261</v>
      </c>
      <c r="BM257" s="217" t="s">
        <v>1076</v>
      </c>
    </row>
    <row r="258" s="2" customFormat="1">
      <c r="A258" s="40"/>
      <c r="B258" s="41"/>
      <c r="C258" s="42"/>
      <c r="D258" s="219" t="s">
        <v>148</v>
      </c>
      <c r="E258" s="42"/>
      <c r="F258" s="220" t="s">
        <v>822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148</v>
      </c>
      <c r="AU258" s="19" t="s">
        <v>82</v>
      </c>
    </row>
    <row r="259" s="14" customFormat="1">
      <c r="A259" s="14"/>
      <c r="B259" s="236"/>
      <c r="C259" s="237"/>
      <c r="D259" s="219" t="s">
        <v>152</v>
      </c>
      <c r="E259" s="238" t="s">
        <v>19</v>
      </c>
      <c r="F259" s="239" t="s">
        <v>1077</v>
      </c>
      <c r="G259" s="237"/>
      <c r="H259" s="240">
        <v>66.242000000000004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152</v>
      </c>
      <c r="AU259" s="246" t="s">
        <v>82</v>
      </c>
      <c r="AV259" s="14" t="s">
        <v>82</v>
      </c>
      <c r="AW259" s="14" t="s">
        <v>33</v>
      </c>
      <c r="AX259" s="14" t="s">
        <v>80</v>
      </c>
      <c r="AY259" s="246" t="s">
        <v>139</v>
      </c>
    </row>
    <row r="260" s="2" customFormat="1" ht="16.5" customHeight="1">
      <c r="A260" s="40"/>
      <c r="B260" s="41"/>
      <c r="C260" s="206" t="s">
        <v>428</v>
      </c>
      <c r="D260" s="206" t="s">
        <v>141</v>
      </c>
      <c r="E260" s="207" t="s">
        <v>826</v>
      </c>
      <c r="F260" s="208" t="s">
        <v>827</v>
      </c>
      <c r="G260" s="209" t="s">
        <v>225</v>
      </c>
      <c r="H260" s="210">
        <v>43.799999999999997</v>
      </c>
      <c r="I260" s="211"/>
      <c r="J260" s="212">
        <f>ROUND(I260*H260,2)</f>
        <v>0</v>
      </c>
      <c r="K260" s="208" t="s">
        <v>145</v>
      </c>
      <c r="L260" s="46"/>
      <c r="M260" s="213" t="s">
        <v>19</v>
      </c>
      <c r="N260" s="214" t="s">
        <v>43</v>
      </c>
      <c r="O260" s="86"/>
      <c r="P260" s="215">
        <f>O260*H260</f>
        <v>0</v>
      </c>
      <c r="Q260" s="215">
        <v>3.0000000000000001E-05</v>
      </c>
      <c r="R260" s="215">
        <f>Q260*H260</f>
        <v>0.0013139999999999999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261</v>
      </c>
      <c r="AT260" s="217" t="s">
        <v>141</v>
      </c>
      <c r="AU260" s="217" t="s">
        <v>82</v>
      </c>
      <c r="AY260" s="19" t="s">
        <v>139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261</v>
      </c>
      <c r="BM260" s="217" t="s">
        <v>1078</v>
      </c>
    </row>
    <row r="261" s="2" customFormat="1">
      <c r="A261" s="40"/>
      <c r="B261" s="41"/>
      <c r="C261" s="42"/>
      <c r="D261" s="219" t="s">
        <v>148</v>
      </c>
      <c r="E261" s="42"/>
      <c r="F261" s="220" t="s">
        <v>829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148</v>
      </c>
      <c r="AU261" s="19" t="s">
        <v>82</v>
      </c>
    </row>
    <row r="262" s="2" customFormat="1">
      <c r="A262" s="40"/>
      <c r="B262" s="41"/>
      <c r="C262" s="42"/>
      <c r="D262" s="224" t="s">
        <v>150</v>
      </c>
      <c r="E262" s="42"/>
      <c r="F262" s="225" t="s">
        <v>830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150</v>
      </c>
      <c r="AU262" s="19" t="s">
        <v>82</v>
      </c>
    </row>
    <row r="263" s="13" customFormat="1">
      <c r="A263" s="13"/>
      <c r="B263" s="226"/>
      <c r="C263" s="227"/>
      <c r="D263" s="219" t="s">
        <v>152</v>
      </c>
      <c r="E263" s="228" t="s">
        <v>19</v>
      </c>
      <c r="F263" s="229" t="s">
        <v>1012</v>
      </c>
      <c r="G263" s="227"/>
      <c r="H263" s="228" t="s">
        <v>19</v>
      </c>
      <c r="I263" s="230"/>
      <c r="J263" s="227"/>
      <c r="K263" s="227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152</v>
      </c>
      <c r="AU263" s="235" t="s">
        <v>82</v>
      </c>
      <c r="AV263" s="13" t="s">
        <v>80</v>
      </c>
      <c r="AW263" s="13" t="s">
        <v>33</v>
      </c>
      <c r="AX263" s="13" t="s">
        <v>72</v>
      </c>
      <c r="AY263" s="235" t="s">
        <v>139</v>
      </c>
    </row>
    <row r="264" s="14" customFormat="1">
      <c r="A264" s="14"/>
      <c r="B264" s="236"/>
      <c r="C264" s="237"/>
      <c r="D264" s="219" t="s">
        <v>152</v>
      </c>
      <c r="E264" s="238" t="s">
        <v>19</v>
      </c>
      <c r="F264" s="239" t="s">
        <v>1079</v>
      </c>
      <c r="G264" s="237"/>
      <c r="H264" s="240">
        <v>27.600000000000001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152</v>
      </c>
      <c r="AU264" s="246" t="s">
        <v>82</v>
      </c>
      <c r="AV264" s="14" t="s">
        <v>82</v>
      </c>
      <c r="AW264" s="14" t="s">
        <v>33</v>
      </c>
      <c r="AX264" s="14" t="s">
        <v>72</v>
      </c>
      <c r="AY264" s="246" t="s">
        <v>139</v>
      </c>
    </row>
    <row r="265" s="13" customFormat="1">
      <c r="A265" s="13"/>
      <c r="B265" s="226"/>
      <c r="C265" s="227"/>
      <c r="D265" s="219" t="s">
        <v>152</v>
      </c>
      <c r="E265" s="228" t="s">
        <v>19</v>
      </c>
      <c r="F265" s="229" t="s">
        <v>1014</v>
      </c>
      <c r="G265" s="227"/>
      <c r="H265" s="228" t="s">
        <v>19</v>
      </c>
      <c r="I265" s="230"/>
      <c r="J265" s="227"/>
      <c r="K265" s="227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152</v>
      </c>
      <c r="AU265" s="235" t="s">
        <v>82</v>
      </c>
      <c r="AV265" s="13" t="s">
        <v>80</v>
      </c>
      <c r="AW265" s="13" t="s">
        <v>33</v>
      </c>
      <c r="AX265" s="13" t="s">
        <v>72</v>
      </c>
      <c r="AY265" s="235" t="s">
        <v>139</v>
      </c>
    </row>
    <row r="266" s="14" customFormat="1">
      <c r="A266" s="14"/>
      <c r="B266" s="236"/>
      <c r="C266" s="237"/>
      <c r="D266" s="219" t="s">
        <v>152</v>
      </c>
      <c r="E266" s="238" t="s">
        <v>19</v>
      </c>
      <c r="F266" s="239" t="s">
        <v>1080</v>
      </c>
      <c r="G266" s="237"/>
      <c r="H266" s="240">
        <v>16.199999999999999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152</v>
      </c>
      <c r="AU266" s="246" t="s">
        <v>82</v>
      </c>
      <c r="AV266" s="14" t="s">
        <v>82</v>
      </c>
      <c r="AW266" s="14" t="s">
        <v>33</v>
      </c>
      <c r="AX266" s="14" t="s">
        <v>72</v>
      </c>
      <c r="AY266" s="246" t="s">
        <v>139</v>
      </c>
    </row>
    <row r="267" s="15" customFormat="1">
      <c r="A267" s="15"/>
      <c r="B267" s="257"/>
      <c r="C267" s="258"/>
      <c r="D267" s="219" t="s">
        <v>152</v>
      </c>
      <c r="E267" s="259" t="s">
        <v>19</v>
      </c>
      <c r="F267" s="260" t="s">
        <v>221</v>
      </c>
      <c r="G267" s="258"/>
      <c r="H267" s="261">
        <v>43.799999999999997</v>
      </c>
      <c r="I267" s="262"/>
      <c r="J267" s="258"/>
      <c r="K267" s="258"/>
      <c r="L267" s="263"/>
      <c r="M267" s="264"/>
      <c r="N267" s="265"/>
      <c r="O267" s="265"/>
      <c r="P267" s="265"/>
      <c r="Q267" s="265"/>
      <c r="R267" s="265"/>
      <c r="S267" s="265"/>
      <c r="T267" s="26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7" t="s">
        <v>152</v>
      </c>
      <c r="AU267" s="267" t="s">
        <v>82</v>
      </c>
      <c r="AV267" s="15" t="s">
        <v>146</v>
      </c>
      <c r="AW267" s="15" t="s">
        <v>33</v>
      </c>
      <c r="AX267" s="15" t="s">
        <v>80</v>
      </c>
      <c r="AY267" s="267" t="s">
        <v>139</v>
      </c>
    </row>
    <row r="268" s="2" customFormat="1" ht="16.5" customHeight="1">
      <c r="A268" s="40"/>
      <c r="B268" s="41"/>
      <c r="C268" s="247" t="s">
        <v>435</v>
      </c>
      <c r="D268" s="247" t="s">
        <v>190</v>
      </c>
      <c r="E268" s="248" t="s">
        <v>836</v>
      </c>
      <c r="F268" s="249" t="s">
        <v>837</v>
      </c>
      <c r="G268" s="250" t="s">
        <v>225</v>
      </c>
      <c r="H268" s="251">
        <v>44.676000000000002</v>
      </c>
      <c r="I268" s="252"/>
      <c r="J268" s="253">
        <f>ROUND(I268*H268,2)</f>
        <v>0</v>
      </c>
      <c r="K268" s="249" t="s">
        <v>145</v>
      </c>
      <c r="L268" s="254"/>
      <c r="M268" s="255" t="s">
        <v>19</v>
      </c>
      <c r="N268" s="256" t="s">
        <v>43</v>
      </c>
      <c r="O268" s="86"/>
      <c r="P268" s="215">
        <f>O268*H268</f>
        <v>0</v>
      </c>
      <c r="Q268" s="215">
        <v>0.00038000000000000002</v>
      </c>
      <c r="R268" s="215">
        <f>Q268*H268</f>
        <v>0.016976880000000003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373</v>
      </c>
      <c r="AT268" s="217" t="s">
        <v>190</v>
      </c>
      <c r="AU268" s="217" t="s">
        <v>82</v>
      </c>
      <c r="AY268" s="19" t="s">
        <v>139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80</v>
      </c>
      <c r="BK268" s="218">
        <f>ROUND(I268*H268,2)</f>
        <v>0</v>
      </c>
      <c r="BL268" s="19" t="s">
        <v>261</v>
      </c>
      <c r="BM268" s="217" t="s">
        <v>1081</v>
      </c>
    </row>
    <row r="269" s="2" customFormat="1">
      <c r="A269" s="40"/>
      <c r="B269" s="41"/>
      <c r="C269" s="42"/>
      <c r="D269" s="219" t="s">
        <v>148</v>
      </c>
      <c r="E269" s="42"/>
      <c r="F269" s="220" t="s">
        <v>837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148</v>
      </c>
      <c r="AU269" s="19" t="s">
        <v>82</v>
      </c>
    </row>
    <row r="270" s="14" customFormat="1">
      <c r="A270" s="14"/>
      <c r="B270" s="236"/>
      <c r="C270" s="237"/>
      <c r="D270" s="219" t="s">
        <v>152</v>
      </c>
      <c r="E270" s="238" t="s">
        <v>19</v>
      </c>
      <c r="F270" s="239" t="s">
        <v>1082</v>
      </c>
      <c r="G270" s="237"/>
      <c r="H270" s="240">
        <v>44.676000000000002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152</v>
      </c>
      <c r="AU270" s="246" t="s">
        <v>82</v>
      </c>
      <c r="AV270" s="14" t="s">
        <v>82</v>
      </c>
      <c r="AW270" s="14" t="s">
        <v>33</v>
      </c>
      <c r="AX270" s="14" t="s">
        <v>80</v>
      </c>
      <c r="AY270" s="246" t="s">
        <v>139</v>
      </c>
    </row>
    <row r="271" s="2" customFormat="1" ht="24.15" customHeight="1">
      <c r="A271" s="40"/>
      <c r="B271" s="41"/>
      <c r="C271" s="206" t="s">
        <v>443</v>
      </c>
      <c r="D271" s="206" t="s">
        <v>141</v>
      </c>
      <c r="E271" s="207" t="s">
        <v>841</v>
      </c>
      <c r="F271" s="208" t="s">
        <v>842</v>
      </c>
      <c r="G271" s="209" t="s">
        <v>170</v>
      </c>
      <c r="H271" s="210">
        <v>0.34499999999999997</v>
      </c>
      <c r="I271" s="211"/>
      <c r="J271" s="212">
        <f>ROUND(I271*H271,2)</f>
        <v>0</v>
      </c>
      <c r="K271" s="208" t="s">
        <v>145</v>
      </c>
      <c r="L271" s="46"/>
      <c r="M271" s="213" t="s">
        <v>19</v>
      </c>
      <c r="N271" s="214" t="s">
        <v>43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261</v>
      </c>
      <c r="AT271" s="217" t="s">
        <v>141</v>
      </c>
      <c r="AU271" s="217" t="s">
        <v>82</v>
      </c>
      <c r="AY271" s="19" t="s">
        <v>139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80</v>
      </c>
      <c r="BK271" s="218">
        <f>ROUND(I271*H271,2)</f>
        <v>0</v>
      </c>
      <c r="BL271" s="19" t="s">
        <v>261</v>
      </c>
      <c r="BM271" s="217" t="s">
        <v>1083</v>
      </c>
    </row>
    <row r="272" s="2" customFormat="1">
      <c r="A272" s="40"/>
      <c r="B272" s="41"/>
      <c r="C272" s="42"/>
      <c r="D272" s="219" t="s">
        <v>148</v>
      </c>
      <c r="E272" s="42"/>
      <c r="F272" s="220" t="s">
        <v>844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148</v>
      </c>
      <c r="AU272" s="19" t="s">
        <v>82</v>
      </c>
    </row>
    <row r="273" s="2" customFormat="1">
      <c r="A273" s="40"/>
      <c r="B273" s="41"/>
      <c r="C273" s="42"/>
      <c r="D273" s="224" t="s">
        <v>150</v>
      </c>
      <c r="E273" s="42"/>
      <c r="F273" s="225" t="s">
        <v>845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150</v>
      </c>
      <c r="AU273" s="19" t="s">
        <v>82</v>
      </c>
    </row>
    <row r="274" s="12" customFormat="1" ht="22.8" customHeight="1">
      <c r="A274" s="12"/>
      <c r="B274" s="190"/>
      <c r="C274" s="191"/>
      <c r="D274" s="192" t="s">
        <v>71</v>
      </c>
      <c r="E274" s="204" t="s">
        <v>905</v>
      </c>
      <c r="F274" s="204" t="s">
        <v>906</v>
      </c>
      <c r="G274" s="191"/>
      <c r="H274" s="191"/>
      <c r="I274" s="194"/>
      <c r="J274" s="205">
        <f>BK274</f>
        <v>0</v>
      </c>
      <c r="K274" s="191"/>
      <c r="L274" s="196"/>
      <c r="M274" s="197"/>
      <c r="N274" s="198"/>
      <c r="O274" s="198"/>
      <c r="P274" s="199">
        <f>SUM(P275:P283)</f>
        <v>0</v>
      </c>
      <c r="Q274" s="198"/>
      <c r="R274" s="199">
        <f>SUM(R275:R283)</f>
        <v>0.0014000000000000002</v>
      </c>
      <c r="S274" s="198"/>
      <c r="T274" s="200">
        <f>SUM(T275:T283)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1" t="s">
        <v>82</v>
      </c>
      <c r="AT274" s="202" t="s">
        <v>71</v>
      </c>
      <c r="AU274" s="202" t="s">
        <v>80</v>
      </c>
      <c r="AY274" s="201" t="s">
        <v>139</v>
      </c>
      <c r="BK274" s="203">
        <f>SUM(BK275:BK283)</f>
        <v>0</v>
      </c>
    </row>
    <row r="275" s="2" customFormat="1" ht="24.15" customHeight="1">
      <c r="A275" s="40"/>
      <c r="B275" s="41"/>
      <c r="C275" s="206" t="s">
        <v>453</v>
      </c>
      <c r="D275" s="206" t="s">
        <v>141</v>
      </c>
      <c r="E275" s="207" t="s">
        <v>908</v>
      </c>
      <c r="F275" s="208" t="s">
        <v>909</v>
      </c>
      <c r="G275" s="209" t="s">
        <v>225</v>
      </c>
      <c r="H275" s="210">
        <v>20</v>
      </c>
      <c r="I275" s="211"/>
      <c r="J275" s="212">
        <f>ROUND(I275*H275,2)</f>
        <v>0</v>
      </c>
      <c r="K275" s="208" t="s">
        <v>145</v>
      </c>
      <c r="L275" s="46"/>
      <c r="M275" s="213" t="s">
        <v>19</v>
      </c>
      <c r="N275" s="214" t="s">
        <v>43</v>
      </c>
      <c r="O275" s="86"/>
      <c r="P275" s="215">
        <f>O275*H275</f>
        <v>0</v>
      </c>
      <c r="Q275" s="215">
        <v>2.0000000000000002E-05</v>
      </c>
      <c r="R275" s="215">
        <f>Q275*H275</f>
        <v>0.00040000000000000002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261</v>
      </c>
      <c r="AT275" s="217" t="s">
        <v>141</v>
      </c>
      <c r="AU275" s="217" t="s">
        <v>82</v>
      </c>
      <c r="AY275" s="19" t="s">
        <v>139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261</v>
      </c>
      <c r="BM275" s="217" t="s">
        <v>1084</v>
      </c>
    </row>
    <row r="276" s="2" customFormat="1">
      <c r="A276" s="40"/>
      <c r="B276" s="41"/>
      <c r="C276" s="42"/>
      <c r="D276" s="219" t="s">
        <v>148</v>
      </c>
      <c r="E276" s="42"/>
      <c r="F276" s="220" t="s">
        <v>911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148</v>
      </c>
      <c r="AU276" s="19" t="s">
        <v>82</v>
      </c>
    </row>
    <row r="277" s="2" customFormat="1">
      <c r="A277" s="40"/>
      <c r="B277" s="41"/>
      <c r="C277" s="42"/>
      <c r="D277" s="224" t="s">
        <v>150</v>
      </c>
      <c r="E277" s="42"/>
      <c r="F277" s="225" t="s">
        <v>912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150</v>
      </c>
      <c r="AU277" s="19" t="s">
        <v>82</v>
      </c>
    </row>
    <row r="278" s="2" customFormat="1" ht="24.15" customHeight="1">
      <c r="A278" s="40"/>
      <c r="B278" s="41"/>
      <c r="C278" s="206" t="s">
        <v>459</v>
      </c>
      <c r="D278" s="206" t="s">
        <v>141</v>
      </c>
      <c r="E278" s="207" t="s">
        <v>914</v>
      </c>
      <c r="F278" s="208" t="s">
        <v>915</v>
      </c>
      <c r="G278" s="209" t="s">
        <v>225</v>
      </c>
      <c r="H278" s="210">
        <v>20</v>
      </c>
      <c r="I278" s="211"/>
      <c r="J278" s="212">
        <f>ROUND(I278*H278,2)</f>
        <v>0</v>
      </c>
      <c r="K278" s="208" t="s">
        <v>145</v>
      </c>
      <c r="L278" s="46"/>
      <c r="M278" s="213" t="s">
        <v>19</v>
      </c>
      <c r="N278" s="214" t="s">
        <v>43</v>
      </c>
      <c r="O278" s="86"/>
      <c r="P278" s="215">
        <f>O278*H278</f>
        <v>0</v>
      </c>
      <c r="Q278" s="215">
        <v>2.0000000000000002E-05</v>
      </c>
      <c r="R278" s="215">
        <f>Q278*H278</f>
        <v>0.00040000000000000002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261</v>
      </c>
      <c r="AT278" s="217" t="s">
        <v>141</v>
      </c>
      <c r="AU278" s="217" t="s">
        <v>82</v>
      </c>
      <c r="AY278" s="19" t="s">
        <v>139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80</v>
      </c>
      <c r="BK278" s="218">
        <f>ROUND(I278*H278,2)</f>
        <v>0</v>
      </c>
      <c r="BL278" s="19" t="s">
        <v>261</v>
      </c>
      <c r="BM278" s="217" t="s">
        <v>1085</v>
      </c>
    </row>
    <row r="279" s="2" customFormat="1">
      <c r="A279" s="40"/>
      <c r="B279" s="41"/>
      <c r="C279" s="42"/>
      <c r="D279" s="219" t="s">
        <v>148</v>
      </c>
      <c r="E279" s="42"/>
      <c r="F279" s="220" t="s">
        <v>917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148</v>
      </c>
      <c r="AU279" s="19" t="s">
        <v>82</v>
      </c>
    </row>
    <row r="280" s="2" customFormat="1">
      <c r="A280" s="40"/>
      <c r="B280" s="41"/>
      <c r="C280" s="42"/>
      <c r="D280" s="224" t="s">
        <v>150</v>
      </c>
      <c r="E280" s="42"/>
      <c r="F280" s="225" t="s">
        <v>918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150</v>
      </c>
      <c r="AU280" s="19" t="s">
        <v>82</v>
      </c>
    </row>
    <row r="281" s="2" customFormat="1" ht="24.15" customHeight="1">
      <c r="A281" s="40"/>
      <c r="B281" s="41"/>
      <c r="C281" s="206" t="s">
        <v>394</v>
      </c>
      <c r="D281" s="206" t="s">
        <v>141</v>
      </c>
      <c r="E281" s="207" t="s">
        <v>920</v>
      </c>
      <c r="F281" s="208" t="s">
        <v>921</v>
      </c>
      <c r="G281" s="209" t="s">
        <v>225</v>
      </c>
      <c r="H281" s="210">
        <v>20</v>
      </c>
      <c r="I281" s="211"/>
      <c r="J281" s="212">
        <f>ROUND(I281*H281,2)</f>
        <v>0</v>
      </c>
      <c r="K281" s="208" t="s">
        <v>145</v>
      </c>
      <c r="L281" s="46"/>
      <c r="M281" s="213" t="s">
        <v>19</v>
      </c>
      <c r="N281" s="214" t="s">
        <v>43</v>
      </c>
      <c r="O281" s="86"/>
      <c r="P281" s="215">
        <f>O281*H281</f>
        <v>0</v>
      </c>
      <c r="Q281" s="215">
        <v>3.0000000000000001E-05</v>
      </c>
      <c r="R281" s="215">
        <f>Q281*H281</f>
        <v>0.00060000000000000006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261</v>
      </c>
      <c r="AT281" s="217" t="s">
        <v>141</v>
      </c>
      <c r="AU281" s="217" t="s">
        <v>82</v>
      </c>
      <c r="AY281" s="19" t="s">
        <v>139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80</v>
      </c>
      <c r="BK281" s="218">
        <f>ROUND(I281*H281,2)</f>
        <v>0</v>
      </c>
      <c r="BL281" s="19" t="s">
        <v>261</v>
      </c>
      <c r="BM281" s="217" t="s">
        <v>1086</v>
      </c>
    </row>
    <row r="282" s="2" customFormat="1">
      <c r="A282" s="40"/>
      <c r="B282" s="41"/>
      <c r="C282" s="42"/>
      <c r="D282" s="219" t="s">
        <v>148</v>
      </c>
      <c r="E282" s="42"/>
      <c r="F282" s="220" t="s">
        <v>923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148</v>
      </c>
      <c r="AU282" s="19" t="s">
        <v>82</v>
      </c>
    </row>
    <row r="283" s="2" customFormat="1">
      <c r="A283" s="40"/>
      <c r="B283" s="41"/>
      <c r="C283" s="42"/>
      <c r="D283" s="224" t="s">
        <v>150</v>
      </c>
      <c r="E283" s="42"/>
      <c r="F283" s="225" t="s">
        <v>924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150</v>
      </c>
      <c r="AU283" s="19" t="s">
        <v>82</v>
      </c>
    </row>
    <row r="284" s="12" customFormat="1" ht="22.8" customHeight="1">
      <c r="A284" s="12"/>
      <c r="B284" s="190"/>
      <c r="C284" s="191"/>
      <c r="D284" s="192" t="s">
        <v>71</v>
      </c>
      <c r="E284" s="204" t="s">
        <v>925</v>
      </c>
      <c r="F284" s="204" t="s">
        <v>926</v>
      </c>
      <c r="G284" s="191"/>
      <c r="H284" s="191"/>
      <c r="I284" s="194"/>
      <c r="J284" s="205">
        <f>BK284</f>
        <v>0</v>
      </c>
      <c r="K284" s="191"/>
      <c r="L284" s="196"/>
      <c r="M284" s="197"/>
      <c r="N284" s="198"/>
      <c r="O284" s="198"/>
      <c r="P284" s="199">
        <f>SUM(P285:P311)</f>
        <v>0</v>
      </c>
      <c r="Q284" s="198"/>
      <c r="R284" s="199">
        <f>SUM(R285:R311)</f>
        <v>0.23511750000000004</v>
      </c>
      <c r="S284" s="198"/>
      <c r="T284" s="200">
        <f>SUM(T285:T311)</f>
        <v>0.045788000000000002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1" t="s">
        <v>82</v>
      </c>
      <c r="AT284" s="202" t="s">
        <v>71</v>
      </c>
      <c r="AU284" s="202" t="s">
        <v>80</v>
      </c>
      <c r="AY284" s="201" t="s">
        <v>139</v>
      </c>
      <c r="BK284" s="203">
        <f>SUM(BK285:BK311)</f>
        <v>0</v>
      </c>
    </row>
    <row r="285" s="2" customFormat="1" ht="16.5" customHeight="1">
      <c r="A285" s="40"/>
      <c r="B285" s="41"/>
      <c r="C285" s="206" t="s">
        <v>469</v>
      </c>
      <c r="D285" s="206" t="s">
        <v>141</v>
      </c>
      <c r="E285" s="207" t="s">
        <v>928</v>
      </c>
      <c r="F285" s="208" t="s">
        <v>929</v>
      </c>
      <c r="G285" s="209" t="s">
        <v>206</v>
      </c>
      <c r="H285" s="210">
        <v>141.80000000000001</v>
      </c>
      <c r="I285" s="211"/>
      <c r="J285" s="212">
        <f>ROUND(I285*H285,2)</f>
        <v>0</v>
      </c>
      <c r="K285" s="208" t="s">
        <v>145</v>
      </c>
      <c r="L285" s="46"/>
      <c r="M285" s="213" t="s">
        <v>19</v>
      </c>
      <c r="N285" s="214" t="s">
        <v>43</v>
      </c>
      <c r="O285" s="86"/>
      <c r="P285" s="215">
        <f>O285*H285</f>
        <v>0</v>
      </c>
      <c r="Q285" s="215">
        <v>0.001</v>
      </c>
      <c r="R285" s="215">
        <f>Q285*H285</f>
        <v>0.14180000000000001</v>
      </c>
      <c r="S285" s="215">
        <v>0.00031</v>
      </c>
      <c r="T285" s="216">
        <f>S285*H285</f>
        <v>0.043958000000000004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261</v>
      </c>
      <c r="AT285" s="217" t="s">
        <v>141</v>
      </c>
      <c r="AU285" s="217" t="s">
        <v>82</v>
      </c>
      <c r="AY285" s="19" t="s">
        <v>139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80</v>
      </c>
      <c r="BK285" s="218">
        <f>ROUND(I285*H285,2)</f>
        <v>0</v>
      </c>
      <c r="BL285" s="19" t="s">
        <v>261</v>
      </c>
      <c r="BM285" s="217" t="s">
        <v>1087</v>
      </c>
    </row>
    <row r="286" s="2" customFormat="1">
      <c r="A286" s="40"/>
      <c r="B286" s="41"/>
      <c r="C286" s="42"/>
      <c r="D286" s="219" t="s">
        <v>148</v>
      </c>
      <c r="E286" s="42"/>
      <c r="F286" s="220" t="s">
        <v>931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148</v>
      </c>
      <c r="AU286" s="19" t="s">
        <v>82</v>
      </c>
    </row>
    <row r="287" s="2" customFormat="1">
      <c r="A287" s="40"/>
      <c r="B287" s="41"/>
      <c r="C287" s="42"/>
      <c r="D287" s="224" t="s">
        <v>150</v>
      </c>
      <c r="E287" s="42"/>
      <c r="F287" s="225" t="s">
        <v>932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150</v>
      </c>
      <c r="AU287" s="19" t="s">
        <v>82</v>
      </c>
    </row>
    <row r="288" s="13" customFormat="1">
      <c r="A288" s="13"/>
      <c r="B288" s="226"/>
      <c r="C288" s="227"/>
      <c r="D288" s="219" t="s">
        <v>152</v>
      </c>
      <c r="E288" s="228" t="s">
        <v>19</v>
      </c>
      <c r="F288" s="229" t="s">
        <v>1012</v>
      </c>
      <c r="G288" s="227"/>
      <c r="H288" s="228" t="s">
        <v>19</v>
      </c>
      <c r="I288" s="230"/>
      <c r="J288" s="227"/>
      <c r="K288" s="227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152</v>
      </c>
      <c r="AU288" s="235" t="s">
        <v>82</v>
      </c>
      <c r="AV288" s="13" t="s">
        <v>80</v>
      </c>
      <c r="AW288" s="13" t="s">
        <v>33</v>
      </c>
      <c r="AX288" s="13" t="s">
        <v>72</v>
      </c>
      <c r="AY288" s="235" t="s">
        <v>139</v>
      </c>
    </row>
    <row r="289" s="14" customFormat="1">
      <c r="A289" s="14"/>
      <c r="B289" s="236"/>
      <c r="C289" s="237"/>
      <c r="D289" s="219" t="s">
        <v>152</v>
      </c>
      <c r="E289" s="238" t="s">
        <v>19</v>
      </c>
      <c r="F289" s="239" t="s">
        <v>1088</v>
      </c>
      <c r="G289" s="237"/>
      <c r="H289" s="240">
        <v>80.040000000000006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152</v>
      </c>
      <c r="AU289" s="246" t="s">
        <v>82</v>
      </c>
      <c r="AV289" s="14" t="s">
        <v>82</v>
      </c>
      <c r="AW289" s="14" t="s">
        <v>33</v>
      </c>
      <c r="AX289" s="14" t="s">
        <v>72</v>
      </c>
      <c r="AY289" s="246" t="s">
        <v>139</v>
      </c>
    </row>
    <row r="290" s="13" customFormat="1">
      <c r="A290" s="13"/>
      <c r="B290" s="226"/>
      <c r="C290" s="227"/>
      <c r="D290" s="219" t="s">
        <v>152</v>
      </c>
      <c r="E290" s="228" t="s">
        <v>19</v>
      </c>
      <c r="F290" s="229" t="s">
        <v>1014</v>
      </c>
      <c r="G290" s="227"/>
      <c r="H290" s="228" t="s">
        <v>19</v>
      </c>
      <c r="I290" s="230"/>
      <c r="J290" s="227"/>
      <c r="K290" s="227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152</v>
      </c>
      <c r="AU290" s="235" t="s">
        <v>82</v>
      </c>
      <c r="AV290" s="13" t="s">
        <v>80</v>
      </c>
      <c r="AW290" s="13" t="s">
        <v>33</v>
      </c>
      <c r="AX290" s="13" t="s">
        <v>72</v>
      </c>
      <c r="AY290" s="235" t="s">
        <v>139</v>
      </c>
    </row>
    <row r="291" s="14" customFormat="1">
      <c r="A291" s="14"/>
      <c r="B291" s="236"/>
      <c r="C291" s="237"/>
      <c r="D291" s="219" t="s">
        <v>152</v>
      </c>
      <c r="E291" s="238" t="s">
        <v>19</v>
      </c>
      <c r="F291" s="239" t="s">
        <v>1089</v>
      </c>
      <c r="G291" s="237"/>
      <c r="H291" s="240">
        <v>48.600000000000001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152</v>
      </c>
      <c r="AU291" s="246" t="s">
        <v>82</v>
      </c>
      <c r="AV291" s="14" t="s">
        <v>82</v>
      </c>
      <c r="AW291" s="14" t="s">
        <v>33</v>
      </c>
      <c r="AX291" s="14" t="s">
        <v>72</v>
      </c>
      <c r="AY291" s="246" t="s">
        <v>139</v>
      </c>
    </row>
    <row r="292" s="14" customFormat="1">
      <c r="A292" s="14"/>
      <c r="B292" s="236"/>
      <c r="C292" s="237"/>
      <c r="D292" s="219" t="s">
        <v>152</v>
      </c>
      <c r="E292" s="238" t="s">
        <v>19</v>
      </c>
      <c r="F292" s="239" t="s">
        <v>1015</v>
      </c>
      <c r="G292" s="237"/>
      <c r="H292" s="240">
        <v>13.16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152</v>
      </c>
      <c r="AU292" s="246" t="s">
        <v>82</v>
      </c>
      <c r="AV292" s="14" t="s">
        <v>82</v>
      </c>
      <c r="AW292" s="14" t="s">
        <v>33</v>
      </c>
      <c r="AX292" s="14" t="s">
        <v>72</v>
      </c>
      <c r="AY292" s="246" t="s">
        <v>139</v>
      </c>
    </row>
    <row r="293" s="15" customFormat="1">
      <c r="A293" s="15"/>
      <c r="B293" s="257"/>
      <c r="C293" s="258"/>
      <c r="D293" s="219" t="s">
        <v>152</v>
      </c>
      <c r="E293" s="259" t="s">
        <v>19</v>
      </c>
      <c r="F293" s="260" t="s">
        <v>221</v>
      </c>
      <c r="G293" s="258"/>
      <c r="H293" s="261">
        <v>141.80000000000001</v>
      </c>
      <c r="I293" s="262"/>
      <c r="J293" s="258"/>
      <c r="K293" s="258"/>
      <c r="L293" s="263"/>
      <c r="M293" s="264"/>
      <c r="N293" s="265"/>
      <c r="O293" s="265"/>
      <c r="P293" s="265"/>
      <c r="Q293" s="265"/>
      <c r="R293" s="265"/>
      <c r="S293" s="265"/>
      <c r="T293" s="26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7" t="s">
        <v>152</v>
      </c>
      <c r="AU293" s="267" t="s">
        <v>82</v>
      </c>
      <c r="AV293" s="15" t="s">
        <v>146</v>
      </c>
      <c r="AW293" s="15" t="s">
        <v>33</v>
      </c>
      <c r="AX293" s="15" t="s">
        <v>80</v>
      </c>
      <c r="AY293" s="267" t="s">
        <v>139</v>
      </c>
    </row>
    <row r="294" s="2" customFormat="1" ht="16.5" customHeight="1">
      <c r="A294" s="40"/>
      <c r="B294" s="41"/>
      <c r="C294" s="206" t="s">
        <v>475</v>
      </c>
      <c r="D294" s="206" t="s">
        <v>141</v>
      </c>
      <c r="E294" s="207" t="s">
        <v>934</v>
      </c>
      <c r="F294" s="208" t="s">
        <v>935</v>
      </c>
      <c r="G294" s="209" t="s">
        <v>206</v>
      </c>
      <c r="H294" s="210">
        <v>61</v>
      </c>
      <c r="I294" s="211"/>
      <c r="J294" s="212">
        <f>ROUND(I294*H294,2)</f>
        <v>0</v>
      </c>
      <c r="K294" s="208" t="s">
        <v>145</v>
      </c>
      <c r="L294" s="46"/>
      <c r="M294" s="213" t="s">
        <v>19</v>
      </c>
      <c r="N294" s="214" t="s">
        <v>43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3.0000000000000001E-05</v>
      </c>
      <c r="T294" s="216">
        <f>S294*H294</f>
        <v>0.00183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261</v>
      </c>
      <c r="AT294" s="217" t="s">
        <v>141</v>
      </c>
      <c r="AU294" s="217" t="s">
        <v>82</v>
      </c>
      <c r="AY294" s="19" t="s">
        <v>139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261</v>
      </c>
      <c r="BM294" s="217" t="s">
        <v>1090</v>
      </c>
    </row>
    <row r="295" s="2" customFormat="1">
      <c r="A295" s="40"/>
      <c r="B295" s="41"/>
      <c r="C295" s="42"/>
      <c r="D295" s="219" t="s">
        <v>148</v>
      </c>
      <c r="E295" s="42"/>
      <c r="F295" s="220" t="s">
        <v>937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148</v>
      </c>
      <c r="AU295" s="19" t="s">
        <v>82</v>
      </c>
    </row>
    <row r="296" s="2" customFormat="1">
      <c r="A296" s="40"/>
      <c r="B296" s="41"/>
      <c r="C296" s="42"/>
      <c r="D296" s="224" t="s">
        <v>150</v>
      </c>
      <c r="E296" s="42"/>
      <c r="F296" s="225" t="s">
        <v>938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150</v>
      </c>
      <c r="AU296" s="19" t="s">
        <v>82</v>
      </c>
    </row>
    <row r="297" s="2" customFormat="1" ht="16.5" customHeight="1">
      <c r="A297" s="40"/>
      <c r="B297" s="41"/>
      <c r="C297" s="247" t="s">
        <v>480</v>
      </c>
      <c r="D297" s="247" t="s">
        <v>190</v>
      </c>
      <c r="E297" s="248" t="s">
        <v>940</v>
      </c>
      <c r="F297" s="249" t="s">
        <v>941</v>
      </c>
      <c r="G297" s="250" t="s">
        <v>206</v>
      </c>
      <c r="H297" s="251">
        <v>64.049999999999997</v>
      </c>
      <c r="I297" s="252"/>
      <c r="J297" s="253">
        <f>ROUND(I297*H297,2)</f>
        <v>0</v>
      </c>
      <c r="K297" s="249" t="s">
        <v>145</v>
      </c>
      <c r="L297" s="254"/>
      <c r="M297" s="255" t="s">
        <v>19</v>
      </c>
      <c r="N297" s="256" t="s">
        <v>43</v>
      </c>
      <c r="O297" s="86"/>
      <c r="P297" s="215">
        <f>O297*H297</f>
        <v>0</v>
      </c>
      <c r="Q297" s="215">
        <v>0.00035</v>
      </c>
      <c r="R297" s="215">
        <f>Q297*H297</f>
        <v>0.0224175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373</v>
      </c>
      <c r="AT297" s="217" t="s">
        <v>190</v>
      </c>
      <c r="AU297" s="217" t="s">
        <v>82</v>
      </c>
      <c r="AY297" s="19" t="s">
        <v>139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261</v>
      </c>
      <c r="BM297" s="217" t="s">
        <v>1091</v>
      </c>
    </row>
    <row r="298" s="2" customFormat="1">
      <c r="A298" s="40"/>
      <c r="B298" s="41"/>
      <c r="C298" s="42"/>
      <c r="D298" s="219" t="s">
        <v>148</v>
      </c>
      <c r="E298" s="42"/>
      <c r="F298" s="220" t="s">
        <v>941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148</v>
      </c>
      <c r="AU298" s="19" t="s">
        <v>82</v>
      </c>
    </row>
    <row r="299" s="14" customFormat="1">
      <c r="A299" s="14"/>
      <c r="B299" s="236"/>
      <c r="C299" s="237"/>
      <c r="D299" s="219" t="s">
        <v>152</v>
      </c>
      <c r="E299" s="238" t="s">
        <v>19</v>
      </c>
      <c r="F299" s="239" t="s">
        <v>1092</v>
      </c>
      <c r="G299" s="237"/>
      <c r="H299" s="240">
        <v>64.049999999999997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152</v>
      </c>
      <c r="AU299" s="246" t="s">
        <v>82</v>
      </c>
      <c r="AV299" s="14" t="s">
        <v>82</v>
      </c>
      <c r="AW299" s="14" t="s">
        <v>33</v>
      </c>
      <c r="AX299" s="14" t="s">
        <v>80</v>
      </c>
      <c r="AY299" s="246" t="s">
        <v>139</v>
      </c>
    </row>
    <row r="300" s="2" customFormat="1" ht="24.15" customHeight="1">
      <c r="A300" s="40"/>
      <c r="B300" s="41"/>
      <c r="C300" s="206" t="s">
        <v>488</v>
      </c>
      <c r="D300" s="206" t="s">
        <v>141</v>
      </c>
      <c r="E300" s="207" t="s">
        <v>945</v>
      </c>
      <c r="F300" s="208" t="s">
        <v>946</v>
      </c>
      <c r="G300" s="209" t="s">
        <v>206</v>
      </c>
      <c r="H300" s="210">
        <v>141.80000000000001</v>
      </c>
      <c r="I300" s="211"/>
      <c r="J300" s="212">
        <f>ROUND(I300*H300,2)</f>
        <v>0</v>
      </c>
      <c r="K300" s="208" t="s">
        <v>145</v>
      </c>
      <c r="L300" s="46"/>
      <c r="M300" s="213" t="s">
        <v>19</v>
      </c>
      <c r="N300" s="214" t="s">
        <v>43</v>
      </c>
      <c r="O300" s="86"/>
      <c r="P300" s="215">
        <f>O300*H300</f>
        <v>0</v>
      </c>
      <c r="Q300" s="215">
        <v>0.00021000000000000001</v>
      </c>
      <c r="R300" s="215">
        <f>Q300*H300</f>
        <v>0.029778000000000002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261</v>
      </c>
      <c r="AT300" s="217" t="s">
        <v>141</v>
      </c>
      <c r="AU300" s="217" t="s">
        <v>82</v>
      </c>
      <c r="AY300" s="19" t="s">
        <v>139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80</v>
      </c>
      <c r="BK300" s="218">
        <f>ROUND(I300*H300,2)</f>
        <v>0</v>
      </c>
      <c r="BL300" s="19" t="s">
        <v>261</v>
      </c>
      <c r="BM300" s="217" t="s">
        <v>1093</v>
      </c>
    </row>
    <row r="301" s="2" customFormat="1">
      <c r="A301" s="40"/>
      <c r="B301" s="41"/>
      <c r="C301" s="42"/>
      <c r="D301" s="219" t="s">
        <v>148</v>
      </c>
      <c r="E301" s="42"/>
      <c r="F301" s="220" t="s">
        <v>948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148</v>
      </c>
      <c r="AU301" s="19" t="s">
        <v>82</v>
      </c>
    </row>
    <row r="302" s="2" customFormat="1">
      <c r="A302" s="40"/>
      <c r="B302" s="41"/>
      <c r="C302" s="42"/>
      <c r="D302" s="224" t="s">
        <v>150</v>
      </c>
      <c r="E302" s="42"/>
      <c r="F302" s="225" t="s">
        <v>949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150</v>
      </c>
      <c r="AU302" s="19" t="s">
        <v>82</v>
      </c>
    </row>
    <row r="303" s="2" customFormat="1" ht="33" customHeight="1">
      <c r="A303" s="40"/>
      <c r="B303" s="41"/>
      <c r="C303" s="206" t="s">
        <v>494</v>
      </c>
      <c r="D303" s="206" t="s">
        <v>141</v>
      </c>
      <c r="E303" s="207" t="s">
        <v>951</v>
      </c>
      <c r="F303" s="208" t="s">
        <v>952</v>
      </c>
      <c r="G303" s="209" t="s">
        <v>206</v>
      </c>
      <c r="H303" s="210">
        <v>141.80000000000001</v>
      </c>
      <c r="I303" s="211"/>
      <c r="J303" s="212">
        <f>ROUND(I303*H303,2)</f>
        <v>0</v>
      </c>
      <c r="K303" s="208" t="s">
        <v>145</v>
      </c>
      <c r="L303" s="46"/>
      <c r="M303" s="213" t="s">
        <v>19</v>
      </c>
      <c r="N303" s="214" t="s">
        <v>43</v>
      </c>
      <c r="O303" s="86"/>
      <c r="P303" s="215">
        <f>O303*H303</f>
        <v>0</v>
      </c>
      <c r="Q303" s="215">
        <v>0.00029</v>
      </c>
      <c r="R303" s="215">
        <f>Q303*H303</f>
        <v>0.041122000000000006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261</v>
      </c>
      <c r="AT303" s="217" t="s">
        <v>141</v>
      </c>
      <c r="AU303" s="217" t="s">
        <v>82</v>
      </c>
      <c r="AY303" s="19" t="s">
        <v>139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80</v>
      </c>
      <c r="BK303" s="218">
        <f>ROUND(I303*H303,2)</f>
        <v>0</v>
      </c>
      <c r="BL303" s="19" t="s">
        <v>261</v>
      </c>
      <c r="BM303" s="217" t="s">
        <v>1094</v>
      </c>
    </row>
    <row r="304" s="2" customFormat="1">
      <c r="A304" s="40"/>
      <c r="B304" s="41"/>
      <c r="C304" s="42"/>
      <c r="D304" s="219" t="s">
        <v>148</v>
      </c>
      <c r="E304" s="42"/>
      <c r="F304" s="220" t="s">
        <v>954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148</v>
      </c>
      <c r="AU304" s="19" t="s">
        <v>82</v>
      </c>
    </row>
    <row r="305" s="2" customFormat="1">
      <c r="A305" s="40"/>
      <c r="B305" s="41"/>
      <c r="C305" s="42"/>
      <c r="D305" s="224" t="s">
        <v>150</v>
      </c>
      <c r="E305" s="42"/>
      <c r="F305" s="225" t="s">
        <v>955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150</v>
      </c>
      <c r="AU305" s="19" t="s">
        <v>82</v>
      </c>
    </row>
    <row r="306" s="13" customFormat="1">
      <c r="A306" s="13"/>
      <c r="B306" s="226"/>
      <c r="C306" s="227"/>
      <c r="D306" s="219" t="s">
        <v>152</v>
      </c>
      <c r="E306" s="228" t="s">
        <v>19</v>
      </c>
      <c r="F306" s="229" t="s">
        <v>1012</v>
      </c>
      <c r="G306" s="227"/>
      <c r="H306" s="228" t="s">
        <v>19</v>
      </c>
      <c r="I306" s="230"/>
      <c r="J306" s="227"/>
      <c r="K306" s="227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152</v>
      </c>
      <c r="AU306" s="235" t="s">
        <v>82</v>
      </c>
      <c r="AV306" s="13" t="s">
        <v>80</v>
      </c>
      <c r="AW306" s="13" t="s">
        <v>33</v>
      </c>
      <c r="AX306" s="13" t="s">
        <v>72</v>
      </c>
      <c r="AY306" s="235" t="s">
        <v>139</v>
      </c>
    </row>
    <row r="307" s="14" customFormat="1">
      <c r="A307" s="14"/>
      <c r="B307" s="236"/>
      <c r="C307" s="237"/>
      <c r="D307" s="219" t="s">
        <v>152</v>
      </c>
      <c r="E307" s="238" t="s">
        <v>19</v>
      </c>
      <c r="F307" s="239" t="s">
        <v>1088</v>
      </c>
      <c r="G307" s="237"/>
      <c r="H307" s="240">
        <v>80.040000000000006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152</v>
      </c>
      <c r="AU307" s="246" t="s">
        <v>82</v>
      </c>
      <c r="AV307" s="14" t="s">
        <v>82</v>
      </c>
      <c r="AW307" s="14" t="s">
        <v>33</v>
      </c>
      <c r="AX307" s="14" t="s">
        <v>72</v>
      </c>
      <c r="AY307" s="246" t="s">
        <v>139</v>
      </c>
    </row>
    <row r="308" s="13" customFormat="1">
      <c r="A308" s="13"/>
      <c r="B308" s="226"/>
      <c r="C308" s="227"/>
      <c r="D308" s="219" t="s">
        <v>152</v>
      </c>
      <c r="E308" s="228" t="s">
        <v>19</v>
      </c>
      <c r="F308" s="229" t="s">
        <v>1014</v>
      </c>
      <c r="G308" s="227"/>
      <c r="H308" s="228" t="s">
        <v>19</v>
      </c>
      <c r="I308" s="230"/>
      <c r="J308" s="227"/>
      <c r="K308" s="227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152</v>
      </c>
      <c r="AU308" s="235" t="s">
        <v>82</v>
      </c>
      <c r="AV308" s="13" t="s">
        <v>80</v>
      </c>
      <c r="AW308" s="13" t="s">
        <v>33</v>
      </c>
      <c r="AX308" s="13" t="s">
        <v>72</v>
      </c>
      <c r="AY308" s="235" t="s">
        <v>139</v>
      </c>
    </row>
    <row r="309" s="14" customFormat="1">
      <c r="A309" s="14"/>
      <c r="B309" s="236"/>
      <c r="C309" s="237"/>
      <c r="D309" s="219" t="s">
        <v>152</v>
      </c>
      <c r="E309" s="238" t="s">
        <v>19</v>
      </c>
      <c r="F309" s="239" t="s">
        <v>1089</v>
      </c>
      <c r="G309" s="237"/>
      <c r="H309" s="240">
        <v>48.600000000000001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152</v>
      </c>
      <c r="AU309" s="246" t="s">
        <v>82</v>
      </c>
      <c r="AV309" s="14" t="s">
        <v>82</v>
      </c>
      <c r="AW309" s="14" t="s">
        <v>33</v>
      </c>
      <c r="AX309" s="14" t="s">
        <v>72</v>
      </c>
      <c r="AY309" s="246" t="s">
        <v>139</v>
      </c>
    </row>
    <row r="310" s="14" customFormat="1">
      <c r="A310" s="14"/>
      <c r="B310" s="236"/>
      <c r="C310" s="237"/>
      <c r="D310" s="219" t="s">
        <v>152</v>
      </c>
      <c r="E310" s="238" t="s">
        <v>19</v>
      </c>
      <c r="F310" s="239" t="s">
        <v>1015</v>
      </c>
      <c r="G310" s="237"/>
      <c r="H310" s="240">
        <v>13.16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152</v>
      </c>
      <c r="AU310" s="246" t="s">
        <v>82</v>
      </c>
      <c r="AV310" s="14" t="s">
        <v>82</v>
      </c>
      <c r="AW310" s="14" t="s">
        <v>33</v>
      </c>
      <c r="AX310" s="14" t="s">
        <v>72</v>
      </c>
      <c r="AY310" s="246" t="s">
        <v>139</v>
      </c>
    </row>
    <row r="311" s="15" customFormat="1">
      <c r="A311" s="15"/>
      <c r="B311" s="257"/>
      <c r="C311" s="258"/>
      <c r="D311" s="219" t="s">
        <v>152</v>
      </c>
      <c r="E311" s="259" t="s">
        <v>19</v>
      </c>
      <c r="F311" s="260" t="s">
        <v>221</v>
      </c>
      <c r="G311" s="258"/>
      <c r="H311" s="261">
        <v>141.80000000000001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7" t="s">
        <v>152</v>
      </c>
      <c r="AU311" s="267" t="s">
        <v>82</v>
      </c>
      <c r="AV311" s="15" t="s">
        <v>146</v>
      </c>
      <c r="AW311" s="15" t="s">
        <v>33</v>
      </c>
      <c r="AX311" s="15" t="s">
        <v>80</v>
      </c>
      <c r="AY311" s="267" t="s">
        <v>139</v>
      </c>
    </row>
    <row r="312" s="12" customFormat="1" ht="25.92" customHeight="1">
      <c r="A312" s="12"/>
      <c r="B312" s="190"/>
      <c r="C312" s="191"/>
      <c r="D312" s="192" t="s">
        <v>71</v>
      </c>
      <c r="E312" s="193" t="s">
        <v>190</v>
      </c>
      <c r="F312" s="193" t="s">
        <v>961</v>
      </c>
      <c r="G312" s="191"/>
      <c r="H312" s="191"/>
      <c r="I312" s="194"/>
      <c r="J312" s="195">
        <f>BK312</f>
        <v>0</v>
      </c>
      <c r="K312" s="191"/>
      <c r="L312" s="196"/>
      <c r="M312" s="197"/>
      <c r="N312" s="198"/>
      <c r="O312" s="198"/>
      <c r="P312" s="199">
        <f>P313+P316</f>
        <v>0</v>
      </c>
      <c r="Q312" s="198"/>
      <c r="R312" s="199">
        <f>R313+R316</f>
        <v>0.0044999999999999997</v>
      </c>
      <c r="S312" s="198"/>
      <c r="T312" s="200">
        <f>T313+T316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161</v>
      </c>
      <c r="AT312" s="202" t="s">
        <v>71</v>
      </c>
      <c r="AU312" s="202" t="s">
        <v>72</v>
      </c>
      <c r="AY312" s="201" t="s">
        <v>139</v>
      </c>
      <c r="BK312" s="203">
        <f>BK313+BK316</f>
        <v>0</v>
      </c>
    </row>
    <row r="313" s="12" customFormat="1" ht="22.8" customHeight="1">
      <c r="A313" s="12"/>
      <c r="B313" s="190"/>
      <c r="C313" s="191"/>
      <c r="D313" s="192" t="s">
        <v>71</v>
      </c>
      <c r="E313" s="204" t="s">
        <v>962</v>
      </c>
      <c r="F313" s="204" t="s">
        <v>963</v>
      </c>
      <c r="G313" s="191"/>
      <c r="H313" s="191"/>
      <c r="I313" s="194"/>
      <c r="J313" s="205">
        <f>BK313</f>
        <v>0</v>
      </c>
      <c r="K313" s="191"/>
      <c r="L313" s="196"/>
      <c r="M313" s="197"/>
      <c r="N313" s="198"/>
      <c r="O313" s="198"/>
      <c r="P313" s="199">
        <f>SUM(P314:P315)</f>
        <v>0</v>
      </c>
      <c r="Q313" s="198"/>
      <c r="R313" s="199">
        <f>SUM(R314:R315)</f>
        <v>0</v>
      </c>
      <c r="S313" s="198"/>
      <c r="T313" s="200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1" t="s">
        <v>161</v>
      </c>
      <c r="AT313" s="202" t="s">
        <v>71</v>
      </c>
      <c r="AU313" s="202" t="s">
        <v>80</v>
      </c>
      <c r="AY313" s="201" t="s">
        <v>139</v>
      </c>
      <c r="BK313" s="203">
        <f>SUM(BK314:BK315)</f>
        <v>0</v>
      </c>
    </row>
    <row r="314" s="2" customFormat="1" ht="16.5" customHeight="1">
      <c r="A314" s="40"/>
      <c r="B314" s="41"/>
      <c r="C314" s="206" t="s">
        <v>500</v>
      </c>
      <c r="D314" s="206" t="s">
        <v>141</v>
      </c>
      <c r="E314" s="207" t="s">
        <v>965</v>
      </c>
      <c r="F314" s="208" t="s">
        <v>966</v>
      </c>
      <c r="G314" s="209" t="s">
        <v>967</v>
      </c>
      <c r="H314" s="210">
        <v>1</v>
      </c>
      <c r="I314" s="211"/>
      <c r="J314" s="212">
        <f>ROUND(I314*H314,2)</f>
        <v>0</v>
      </c>
      <c r="K314" s="208" t="s">
        <v>19</v>
      </c>
      <c r="L314" s="46"/>
      <c r="M314" s="213" t="s">
        <v>19</v>
      </c>
      <c r="N314" s="214" t="s">
        <v>43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583</v>
      </c>
      <c r="AT314" s="217" t="s">
        <v>141</v>
      </c>
      <c r="AU314" s="217" t="s">
        <v>82</v>
      </c>
      <c r="AY314" s="19" t="s">
        <v>139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80</v>
      </c>
      <c r="BK314" s="218">
        <f>ROUND(I314*H314,2)</f>
        <v>0</v>
      </c>
      <c r="BL314" s="19" t="s">
        <v>583</v>
      </c>
      <c r="BM314" s="217" t="s">
        <v>1095</v>
      </c>
    </row>
    <row r="315" s="2" customFormat="1">
      <c r="A315" s="40"/>
      <c r="B315" s="41"/>
      <c r="C315" s="42"/>
      <c r="D315" s="219" t="s">
        <v>148</v>
      </c>
      <c r="E315" s="42"/>
      <c r="F315" s="220" t="s">
        <v>966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148</v>
      </c>
      <c r="AU315" s="19" t="s">
        <v>82</v>
      </c>
    </row>
    <row r="316" s="12" customFormat="1" ht="22.8" customHeight="1">
      <c r="A316" s="12"/>
      <c r="B316" s="190"/>
      <c r="C316" s="191"/>
      <c r="D316" s="192" t="s">
        <v>71</v>
      </c>
      <c r="E316" s="204" t="s">
        <v>969</v>
      </c>
      <c r="F316" s="204" t="s">
        <v>970</v>
      </c>
      <c r="G316" s="191"/>
      <c r="H316" s="191"/>
      <c r="I316" s="194"/>
      <c r="J316" s="205">
        <f>BK316</f>
        <v>0</v>
      </c>
      <c r="K316" s="191"/>
      <c r="L316" s="196"/>
      <c r="M316" s="197"/>
      <c r="N316" s="198"/>
      <c r="O316" s="198"/>
      <c r="P316" s="199">
        <f>SUM(P317:P319)</f>
        <v>0</v>
      </c>
      <c r="Q316" s="198"/>
      <c r="R316" s="199">
        <f>SUM(R317:R319)</f>
        <v>0.0044999999999999997</v>
      </c>
      <c r="S316" s="198"/>
      <c r="T316" s="200">
        <f>SUM(T317:T319)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1" t="s">
        <v>161</v>
      </c>
      <c r="AT316" s="202" t="s">
        <v>71</v>
      </c>
      <c r="AU316" s="202" t="s">
        <v>80</v>
      </c>
      <c r="AY316" s="201" t="s">
        <v>139</v>
      </c>
      <c r="BK316" s="203">
        <f>SUM(BK317:BK319)</f>
        <v>0</v>
      </c>
    </row>
    <row r="317" s="2" customFormat="1" ht="24.15" customHeight="1">
      <c r="A317" s="40"/>
      <c r="B317" s="41"/>
      <c r="C317" s="206" t="s">
        <v>506</v>
      </c>
      <c r="D317" s="206" t="s">
        <v>141</v>
      </c>
      <c r="E317" s="207" t="s">
        <v>972</v>
      </c>
      <c r="F317" s="208" t="s">
        <v>973</v>
      </c>
      <c r="G317" s="209" t="s">
        <v>225</v>
      </c>
      <c r="H317" s="210">
        <v>30</v>
      </c>
      <c r="I317" s="211"/>
      <c r="J317" s="212">
        <f>ROUND(I317*H317,2)</f>
        <v>0</v>
      </c>
      <c r="K317" s="208" t="s">
        <v>145</v>
      </c>
      <c r="L317" s="46"/>
      <c r="M317" s="213" t="s">
        <v>19</v>
      </c>
      <c r="N317" s="214" t="s">
        <v>43</v>
      </c>
      <c r="O317" s="86"/>
      <c r="P317" s="215">
        <f>O317*H317</f>
        <v>0</v>
      </c>
      <c r="Q317" s="215">
        <v>0.00014999999999999999</v>
      </c>
      <c r="R317" s="215">
        <f>Q317*H317</f>
        <v>0.0044999999999999997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583</v>
      </c>
      <c r="AT317" s="217" t="s">
        <v>141</v>
      </c>
      <c r="AU317" s="217" t="s">
        <v>82</v>
      </c>
      <c r="AY317" s="19" t="s">
        <v>139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80</v>
      </c>
      <c r="BK317" s="218">
        <f>ROUND(I317*H317,2)</f>
        <v>0</v>
      </c>
      <c r="BL317" s="19" t="s">
        <v>583</v>
      </c>
      <c r="BM317" s="217" t="s">
        <v>1096</v>
      </c>
    </row>
    <row r="318" s="2" customFormat="1">
      <c r="A318" s="40"/>
      <c r="B318" s="41"/>
      <c r="C318" s="42"/>
      <c r="D318" s="219" t="s">
        <v>148</v>
      </c>
      <c r="E318" s="42"/>
      <c r="F318" s="220" t="s">
        <v>975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148</v>
      </c>
      <c r="AU318" s="19" t="s">
        <v>82</v>
      </c>
    </row>
    <row r="319" s="2" customFormat="1">
      <c r="A319" s="40"/>
      <c r="B319" s="41"/>
      <c r="C319" s="42"/>
      <c r="D319" s="224" t="s">
        <v>150</v>
      </c>
      <c r="E319" s="42"/>
      <c r="F319" s="225" t="s">
        <v>976</v>
      </c>
      <c r="G319" s="42"/>
      <c r="H319" s="42"/>
      <c r="I319" s="221"/>
      <c r="J319" s="42"/>
      <c r="K319" s="42"/>
      <c r="L319" s="46"/>
      <c r="M319" s="269"/>
      <c r="N319" s="270"/>
      <c r="O319" s="271"/>
      <c r="P319" s="271"/>
      <c r="Q319" s="271"/>
      <c r="R319" s="271"/>
      <c r="S319" s="271"/>
      <c r="T319" s="272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150</v>
      </c>
      <c r="AU319" s="19" t="s">
        <v>82</v>
      </c>
    </row>
    <row r="320" s="2" customFormat="1" ht="6.96" customHeight="1">
      <c r="A320" s="40"/>
      <c r="B320" s="61"/>
      <c r="C320" s="62"/>
      <c r="D320" s="62"/>
      <c r="E320" s="62"/>
      <c r="F320" s="62"/>
      <c r="G320" s="62"/>
      <c r="H320" s="62"/>
      <c r="I320" s="62"/>
      <c r="J320" s="62"/>
      <c r="K320" s="62"/>
      <c r="L320" s="46"/>
      <c r="M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</row>
  </sheetData>
  <sheetProtection sheet="1" autoFilter="0" formatColumns="0" formatRows="0" objects="1" scenarios="1" spinCount="100000" saltValue="XAYHYjo16gokSSfpcRavXhHIpWOblwWn8P0lYYXMThcftlpo3+1/GfStY4WxBuvaM88y9yLFv16tR/fzjZSBOw==" hashValue="vik+EkxNshN4gLzIZg6nBI45hAYoet2FVHKbeHytg+y4k2oiLU+8r+8oyX8jqg1lWlrgeQXTvZDUvRMSUNjH8A==" algorithmName="SHA-512" password="CC35"/>
  <autoFilter ref="C97:K319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4" r:id="rId1" display="https://podminky.urs.cz/item/CS_URS_2024_02/632451234"/>
    <hyperlink ref="F112" r:id="rId2" display="https://podminky.urs.cz/item/CS_URS_2024_02/632451292"/>
    <hyperlink ref="F121" r:id="rId3" display="https://podminky.urs.cz/item/CS_URS_2024_02/642942611"/>
    <hyperlink ref="F127" r:id="rId4" display="https://podminky.urs.cz/item/CS_URS_2024_02/949101111"/>
    <hyperlink ref="F130" r:id="rId5" display="https://podminky.urs.cz/item/CS_URS_2024_02/952901111"/>
    <hyperlink ref="F138" r:id="rId6" display="https://podminky.urs.cz/item/CS_URS_2024_02/965045113"/>
    <hyperlink ref="F147" r:id="rId7" display="https://podminky.urs.cz/item/CS_URS_2024_02/997013211"/>
    <hyperlink ref="F150" r:id="rId8" display="https://podminky.urs.cz/item/CS_URS_2024_02/997013501"/>
    <hyperlink ref="F153" r:id="rId9" display="https://podminky.urs.cz/item/CS_URS_2024_02/997013509"/>
    <hyperlink ref="F157" r:id="rId10" display="https://podminky.urs.cz/item/CS_URS_2024_02/997013869"/>
    <hyperlink ref="F161" r:id="rId11" display="https://podminky.urs.cz/item/CS_URS_2024_02/998018001"/>
    <hyperlink ref="F166" r:id="rId12" display="https://podminky.urs.cz/item/CS_URS_2024_02/714121011"/>
    <hyperlink ref="F174" r:id="rId13" display="https://podminky.urs.cz/item/CS_URS_2024_02/998714101"/>
    <hyperlink ref="F178" r:id="rId14" display="https://podminky.urs.cz/item/CS_URS_2024_02/733111103"/>
    <hyperlink ref="F181" r:id="rId15" display="https://podminky.urs.cz/item/CS_URS_2024_02/733191925"/>
    <hyperlink ref="F184" r:id="rId16" display="https://podminky.urs.cz/item/CS_URS_2024_02/998733101"/>
    <hyperlink ref="F188" r:id="rId17" display="https://podminky.urs.cz/item/CS_URS_2024_02/734221545"/>
    <hyperlink ref="F191" r:id="rId18" display="https://podminky.urs.cz/item/CS_URS_2024_02/734222812"/>
    <hyperlink ref="F194" r:id="rId19" display="https://podminky.urs.cz/item/CS_URS_2024_02/734261233"/>
    <hyperlink ref="F198" r:id="rId20" display="https://podminky.urs.cz/item/CS_URS_2024_02/735000912"/>
    <hyperlink ref="F201" r:id="rId21" display="https://podminky.urs.cz/item/CS_URS_2024_02/735111810"/>
    <hyperlink ref="F205" r:id="rId22" display="https://podminky.urs.cz/item/CS_URS_2024_02/735151680"/>
    <hyperlink ref="F208" r:id="rId23" display="https://podminky.urs.cz/item/CS_URS_2024_02/998735101"/>
    <hyperlink ref="F212" r:id="rId24" display="https://podminky.urs.cz/item/CS_URS_2024_02/763111313"/>
    <hyperlink ref="F219" r:id="rId25" display="https://podminky.urs.cz/item/CS_URS_2024_02/763111712"/>
    <hyperlink ref="F222" r:id="rId26" display="https://podminky.urs.cz/item/CS_URS_2024_02/998763100"/>
    <hyperlink ref="F226" r:id="rId27" display="https://podminky.urs.cz/item/CS_URS_2024_02/766660001"/>
    <hyperlink ref="F231" r:id="rId28" display="https://podminky.urs.cz/item/CS_URS_2024_02/766660728"/>
    <hyperlink ref="F238" r:id="rId29" display="https://podminky.urs.cz/item/CS_URS_2024_02/766660729"/>
    <hyperlink ref="F243" r:id="rId30" display="https://podminky.urs.cz/item/CS_URS_2024_02/998766201"/>
    <hyperlink ref="F247" r:id="rId31" display="https://podminky.urs.cz/item/CS_URS_2024_02/776201812"/>
    <hyperlink ref="F251" r:id="rId32" display="https://podminky.urs.cz/item/CS_URS_2024_02/776232111"/>
    <hyperlink ref="F262" r:id="rId33" display="https://podminky.urs.cz/item/CS_URS_2024_02/776411112"/>
    <hyperlink ref="F273" r:id="rId34" display="https://podminky.urs.cz/item/CS_URS_2024_02/998776101"/>
    <hyperlink ref="F277" r:id="rId35" display="https://podminky.urs.cz/item/CS_URS_2024_02/783614551"/>
    <hyperlink ref="F280" r:id="rId36" display="https://podminky.urs.cz/item/CS_URS_2024_02/783615551"/>
    <hyperlink ref="F283" r:id="rId37" display="https://podminky.urs.cz/item/CS_URS_2024_02/783617611"/>
    <hyperlink ref="F287" r:id="rId38" display="https://podminky.urs.cz/item/CS_URS_2024_02/784121001"/>
    <hyperlink ref="F296" r:id="rId39" display="https://podminky.urs.cz/item/CS_URS_2024_02/784171101"/>
    <hyperlink ref="F302" r:id="rId40" display="https://podminky.urs.cz/item/CS_URS_2024_02/784181111"/>
    <hyperlink ref="F305" r:id="rId41" display="https://podminky.urs.cz/item/CS_URS_2024_02/784211101"/>
    <hyperlink ref="F319" r:id="rId42" display="https://podminky.urs.cz/item/CS_URS_2024_02/460941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1098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ROUND((SUM(BE81:BE99)),  2)</f>
        <v>0</v>
      </c>
      <c r="G33" s="40"/>
      <c r="H33" s="40"/>
      <c r="I33" s="150">
        <v>0.20999999999999999</v>
      </c>
      <c r="J33" s="149">
        <f>ROUND(((SUM(BE81:BE99))*I33),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ROUND((SUM(BF81:BF99)),  2)</f>
        <v>0</v>
      </c>
      <c r="G34" s="40"/>
      <c r="H34" s="40"/>
      <c r="I34" s="150">
        <v>0.14999999999999999</v>
      </c>
      <c r="J34" s="149">
        <f>ROUND(((SUM(BF81:BF99))*I34),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ZŠ Škrobálková - Pracovní dílny - interiér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121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985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124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Modernizace učeben ZŠ Slezská Ostrava II (PD, AD, IČ)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04 - ZŠ Škrobálková - Pracovní dílny - interiér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Slezská Ostrava</v>
      </c>
      <c r="G75" s="42"/>
      <c r="H75" s="42"/>
      <c r="I75" s="34" t="s">
        <v>23</v>
      </c>
      <c r="J75" s="74" t="str">
        <f>IF(J12="","",J12)</f>
        <v>30. 11. 2021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Městský obvod Slezská Ostrava</v>
      </c>
      <c r="G77" s="42"/>
      <c r="H77" s="42"/>
      <c r="I77" s="34" t="s">
        <v>31</v>
      </c>
      <c r="J77" s="38" t="str">
        <f>E21</f>
        <v>Kapego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Pavel Klus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125</v>
      </c>
      <c r="D80" s="182" t="s">
        <v>57</v>
      </c>
      <c r="E80" s="182" t="s">
        <v>53</v>
      </c>
      <c r="F80" s="182" t="s">
        <v>54</v>
      </c>
      <c r="G80" s="182" t="s">
        <v>126</v>
      </c>
      <c r="H80" s="182" t="s">
        <v>127</v>
      </c>
      <c r="I80" s="182" t="s">
        <v>128</v>
      </c>
      <c r="J80" s="182" t="s">
        <v>96</v>
      </c>
      <c r="K80" s="183" t="s">
        <v>129</v>
      </c>
      <c r="L80" s="184"/>
      <c r="M80" s="94" t="s">
        <v>19</v>
      </c>
      <c r="N80" s="95" t="s">
        <v>42</v>
      </c>
      <c r="O80" s="95" t="s">
        <v>130</v>
      </c>
      <c r="P80" s="95" t="s">
        <v>131</v>
      </c>
      <c r="Q80" s="95" t="s">
        <v>132</v>
      </c>
      <c r="R80" s="95" t="s">
        <v>133</v>
      </c>
      <c r="S80" s="95" t="s">
        <v>134</v>
      </c>
      <c r="T80" s="96" t="s">
        <v>135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136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97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190</v>
      </c>
      <c r="F82" s="193" t="s">
        <v>961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161</v>
      </c>
      <c r="AT82" s="202" t="s">
        <v>71</v>
      </c>
      <c r="AU82" s="202" t="s">
        <v>72</v>
      </c>
      <c r="AY82" s="201" t="s">
        <v>139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986</v>
      </c>
      <c r="F83" s="204" t="s">
        <v>987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SUM(P84:P99)</f>
        <v>0</v>
      </c>
      <c r="Q83" s="198"/>
      <c r="R83" s="199">
        <f>SUM(R84:R99)</f>
        <v>0</v>
      </c>
      <c r="S83" s="198"/>
      <c r="T83" s="200">
        <f>SUM(T84:T99)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161</v>
      </c>
      <c r="AT83" s="202" t="s">
        <v>71</v>
      </c>
      <c r="AU83" s="202" t="s">
        <v>80</v>
      </c>
      <c r="AY83" s="201" t="s">
        <v>139</v>
      </c>
      <c r="BK83" s="203">
        <f>SUM(BK84:BK99)</f>
        <v>0</v>
      </c>
    </row>
    <row r="84" s="2" customFormat="1" ht="24.15" customHeight="1">
      <c r="A84" s="40"/>
      <c r="B84" s="41"/>
      <c r="C84" s="206" t="s">
        <v>80</v>
      </c>
      <c r="D84" s="206" t="s">
        <v>141</v>
      </c>
      <c r="E84" s="207" t="s">
        <v>1099</v>
      </c>
      <c r="F84" s="208" t="s">
        <v>1100</v>
      </c>
      <c r="G84" s="209" t="s">
        <v>989</v>
      </c>
      <c r="H84" s="210">
        <v>2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583</v>
      </c>
      <c r="AT84" s="217" t="s">
        <v>141</v>
      </c>
      <c r="AU84" s="217" t="s">
        <v>82</v>
      </c>
      <c r="AY84" s="19" t="s">
        <v>139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583</v>
      </c>
      <c r="BM84" s="217" t="s">
        <v>1101</v>
      </c>
    </row>
    <row r="85" s="2" customFormat="1">
      <c r="A85" s="40"/>
      <c r="B85" s="41"/>
      <c r="C85" s="42"/>
      <c r="D85" s="219" t="s">
        <v>148</v>
      </c>
      <c r="E85" s="42"/>
      <c r="F85" s="220" t="s">
        <v>1100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148</v>
      </c>
      <c r="AU85" s="19" t="s">
        <v>82</v>
      </c>
    </row>
    <row r="86" s="2" customFormat="1" ht="24.15" customHeight="1">
      <c r="A86" s="40"/>
      <c r="B86" s="41"/>
      <c r="C86" s="206" t="s">
        <v>82</v>
      </c>
      <c r="D86" s="206" t="s">
        <v>141</v>
      </c>
      <c r="E86" s="207" t="s">
        <v>1102</v>
      </c>
      <c r="F86" s="208" t="s">
        <v>1103</v>
      </c>
      <c r="G86" s="209" t="s">
        <v>989</v>
      </c>
      <c r="H86" s="210">
        <v>8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583</v>
      </c>
      <c r="AT86" s="217" t="s">
        <v>141</v>
      </c>
      <c r="AU86" s="217" t="s">
        <v>82</v>
      </c>
      <c r="AY86" s="19" t="s">
        <v>139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583</v>
      </c>
      <c r="BM86" s="217" t="s">
        <v>1104</v>
      </c>
    </row>
    <row r="87" s="2" customFormat="1">
      <c r="A87" s="40"/>
      <c r="B87" s="41"/>
      <c r="C87" s="42"/>
      <c r="D87" s="219" t="s">
        <v>148</v>
      </c>
      <c r="E87" s="42"/>
      <c r="F87" s="220" t="s">
        <v>1103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148</v>
      </c>
      <c r="AU87" s="19" t="s">
        <v>82</v>
      </c>
    </row>
    <row r="88" s="2" customFormat="1" ht="24.15" customHeight="1">
      <c r="A88" s="40"/>
      <c r="B88" s="41"/>
      <c r="C88" s="206" t="s">
        <v>161</v>
      </c>
      <c r="D88" s="206" t="s">
        <v>141</v>
      </c>
      <c r="E88" s="207" t="s">
        <v>1105</v>
      </c>
      <c r="F88" s="208" t="s">
        <v>1103</v>
      </c>
      <c r="G88" s="209" t="s">
        <v>989</v>
      </c>
      <c r="H88" s="210">
        <v>8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583</v>
      </c>
      <c r="AT88" s="217" t="s">
        <v>141</v>
      </c>
      <c r="AU88" s="217" t="s">
        <v>82</v>
      </c>
      <c r="AY88" s="19" t="s">
        <v>139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583</v>
      </c>
      <c r="BM88" s="217" t="s">
        <v>1106</v>
      </c>
    </row>
    <row r="89" s="2" customFormat="1">
      <c r="A89" s="40"/>
      <c r="B89" s="41"/>
      <c r="C89" s="42"/>
      <c r="D89" s="219" t="s">
        <v>148</v>
      </c>
      <c r="E89" s="42"/>
      <c r="F89" s="220" t="s">
        <v>1103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148</v>
      </c>
      <c r="AU89" s="19" t="s">
        <v>82</v>
      </c>
    </row>
    <row r="90" s="2" customFormat="1" ht="21.75" customHeight="1">
      <c r="A90" s="40"/>
      <c r="B90" s="41"/>
      <c r="C90" s="206" t="s">
        <v>146</v>
      </c>
      <c r="D90" s="206" t="s">
        <v>141</v>
      </c>
      <c r="E90" s="207" t="s">
        <v>1107</v>
      </c>
      <c r="F90" s="208" t="s">
        <v>1108</v>
      </c>
      <c r="G90" s="209" t="s">
        <v>989</v>
      </c>
      <c r="H90" s="210">
        <v>16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583</v>
      </c>
      <c r="AT90" s="217" t="s">
        <v>141</v>
      </c>
      <c r="AU90" s="217" t="s">
        <v>82</v>
      </c>
      <c r="AY90" s="19" t="s">
        <v>139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583</v>
      </c>
      <c r="BM90" s="217" t="s">
        <v>1109</v>
      </c>
    </row>
    <row r="91" s="2" customFormat="1">
      <c r="A91" s="40"/>
      <c r="B91" s="41"/>
      <c r="C91" s="42"/>
      <c r="D91" s="219" t="s">
        <v>148</v>
      </c>
      <c r="E91" s="42"/>
      <c r="F91" s="220" t="s">
        <v>1108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148</v>
      </c>
      <c r="AU91" s="19" t="s">
        <v>82</v>
      </c>
    </row>
    <row r="92" s="2" customFormat="1" ht="21.75" customHeight="1">
      <c r="A92" s="40"/>
      <c r="B92" s="41"/>
      <c r="C92" s="206" t="s">
        <v>175</v>
      </c>
      <c r="D92" s="206" t="s">
        <v>141</v>
      </c>
      <c r="E92" s="207" t="s">
        <v>1110</v>
      </c>
      <c r="F92" s="208" t="s">
        <v>1111</v>
      </c>
      <c r="G92" s="209" t="s">
        <v>989</v>
      </c>
      <c r="H92" s="210">
        <v>2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583</v>
      </c>
      <c r="AT92" s="217" t="s">
        <v>141</v>
      </c>
      <c r="AU92" s="217" t="s">
        <v>82</v>
      </c>
      <c r="AY92" s="19" t="s">
        <v>139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583</v>
      </c>
      <c r="BM92" s="217" t="s">
        <v>1112</v>
      </c>
    </row>
    <row r="93" s="2" customFormat="1">
      <c r="A93" s="40"/>
      <c r="B93" s="41"/>
      <c r="C93" s="42"/>
      <c r="D93" s="219" t="s">
        <v>148</v>
      </c>
      <c r="E93" s="42"/>
      <c r="F93" s="220" t="s">
        <v>1111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148</v>
      </c>
      <c r="AU93" s="19" t="s">
        <v>82</v>
      </c>
    </row>
    <row r="94" s="2" customFormat="1" ht="21.75" customHeight="1">
      <c r="A94" s="40"/>
      <c r="B94" s="41"/>
      <c r="C94" s="206" t="s">
        <v>182</v>
      </c>
      <c r="D94" s="206" t="s">
        <v>141</v>
      </c>
      <c r="E94" s="207" t="s">
        <v>1113</v>
      </c>
      <c r="F94" s="208" t="s">
        <v>1111</v>
      </c>
      <c r="G94" s="209" t="s">
        <v>989</v>
      </c>
      <c r="H94" s="210">
        <v>3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583</v>
      </c>
      <c r="AT94" s="217" t="s">
        <v>141</v>
      </c>
      <c r="AU94" s="217" t="s">
        <v>82</v>
      </c>
      <c r="AY94" s="19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583</v>
      </c>
      <c r="BM94" s="217" t="s">
        <v>1114</v>
      </c>
    </row>
    <row r="95" s="2" customFormat="1">
      <c r="A95" s="40"/>
      <c r="B95" s="41"/>
      <c r="C95" s="42"/>
      <c r="D95" s="219" t="s">
        <v>148</v>
      </c>
      <c r="E95" s="42"/>
      <c r="F95" s="220" t="s">
        <v>1111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148</v>
      </c>
      <c r="AU95" s="19" t="s">
        <v>82</v>
      </c>
    </row>
    <row r="96" s="2" customFormat="1" ht="16.5" customHeight="1">
      <c r="A96" s="40"/>
      <c r="B96" s="41"/>
      <c r="C96" s="206" t="s">
        <v>189</v>
      </c>
      <c r="D96" s="206" t="s">
        <v>141</v>
      </c>
      <c r="E96" s="207" t="s">
        <v>1115</v>
      </c>
      <c r="F96" s="208" t="s">
        <v>1005</v>
      </c>
      <c r="G96" s="209" t="s">
        <v>989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583</v>
      </c>
      <c r="AT96" s="217" t="s">
        <v>141</v>
      </c>
      <c r="AU96" s="217" t="s">
        <v>82</v>
      </c>
      <c r="AY96" s="19" t="s">
        <v>139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583</v>
      </c>
      <c r="BM96" s="217" t="s">
        <v>1116</v>
      </c>
    </row>
    <row r="97" s="2" customFormat="1">
      <c r="A97" s="40"/>
      <c r="B97" s="41"/>
      <c r="C97" s="42"/>
      <c r="D97" s="219" t="s">
        <v>148</v>
      </c>
      <c r="E97" s="42"/>
      <c r="F97" s="220" t="s">
        <v>1005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148</v>
      </c>
      <c r="AU97" s="19" t="s">
        <v>82</v>
      </c>
    </row>
    <row r="98" s="2" customFormat="1" ht="16.5" customHeight="1">
      <c r="A98" s="40"/>
      <c r="B98" s="41"/>
      <c r="C98" s="206" t="s">
        <v>193</v>
      </c>
      <c r="D98" s="206" t="s">
        <v>141</v>
      </c>
      <c r="E98" s="207" t="s">
        <v>1117</v>
      </c>
      <c r="F98" s="208" t="s">
        <v>1007</v>
      </c>
      <c r="G98" s="209" t="s">
        <v>967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583</v>
      </c>
      <c r="AT98" s="217" t="s">
        <v>141</v>
      </c>
      <c r="AU98" s="217" t="s">
        <v>82</v>
      </c>
      <c r="AY98" s="19" t="s">
        <v>139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583</v>
      </c>
      <c r="BM98" s="217" t="s">
        <v>1118</v>
      </c>
    </row>
    <row r="99" s="2" customFormat="1">
      <c r="A99" s="40"/>
      <c r="B99" s="41"/>
      <c r="C99" s="42"/>
      <c r="D99" s="219" t="s">
        <v>148</v>
      </c>
      <c r="E99" s="42"/>
      <c r="F99" s="220" t="s">
        <v>1007</v>
      </c>
      <c r="G99" s="42"/>
      <c r="H99" s="42"/>
      <c r="I99" s="221"/>
      <c r="J99" s="42"/>
      <c r="K99" s="42"/>
      <c r="L99" s="46"/>
      <c r="M99" s="269"/>
      <c r="N99" s="270"/>
      <c r="O99" s="271"/>
      <c r="P99" s="271"/>
      <c r="Q99" s="271"/>
      <c r="R99" s="271"/>
      <c r="S99" s="271"/>
      <c r="T99" s="272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82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8l4HagaVrdosF6+1hb/34Sd1fknEGSDXcZ+lahg9P5UgrGIoe8lDWHUzoVlkTgwblJ+Jz+2Sf+Ws40q0cZkOPA==" hashValue="Pmth/4/Ev4Eiz2EvoUma7naeNIul0Jrexu0Df+kifcL7kRUiTB0ggy4xtBFxBt/LNkdurQkpzd4OW5A4ea35lg==" algorithmName="SHA-512" password="CC35"/>
  <autoFilter ref="C80:K9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1119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1120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1121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1122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1123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1124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1125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1126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1127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1128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1129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79</v>
      </c>
      <c r="F18" s="284" t="s">
        <v>1130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1131</v>
      </c>
      <c r="F19" s="284" t="s">
        <v>1132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1133</v>
      </c>
      <c r="F20" s="284" t="s">
        <v>1134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1135</v>
      </c>
      <c r="F21" s="284" t="s">
        <v>1136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1137</v>
      </c>
      <c r="F22" s="284" t="s">
        <v>1138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1139</v>
      </c>
      <c r="F23" s="284" t="s">
        <v>1140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1141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1142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1143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1144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1145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1146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1147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1148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1149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125</v>
      </c>
      <c r="F36" s="284"/>
      <c r="G36" s="284" t="s">
        <v>1150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1151</v>
      </c>
      <c r="F37" s="284"/>
      <c r="G37" s="284" t="s">
        <v>1152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1153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1154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126</v>
      </c>
      <c r="F40" s="284"/>
      <c r="G40" s="284" t="s">
        <v>1155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127</v>
      </c>
      <c r="F41" s="284"/>
      <c r="G41" s="284" t="s">
        <v>1156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1157</v>
      </c>
      <c r="F42" s="284"/>
      <c r="G42" s="284" t="s">
        <v>1158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1159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1160</v>
      </c>
      <c r="F44" s="284"/>
      <c r="G44" s="284" t="s">
        <v>1161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129</v>
      </c>
      <c r="F45" s="284"/>
      <c r="G45" s="284" t="s">
        <v>1162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1163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1164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1165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1166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1167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1168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1169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1170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1171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1172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1173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1174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1175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1176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1177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1178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1179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1180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1181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1182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1183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1184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1185</v>
      </c>
      <c r="D76" s="302"/>
      <c r="E76" s="302"/>
      <c r="F76" s="302" t="s">
        <v>1186</v>
      </c>
      <c r="G76" s="303"/>
      <c r="H76" s="302" t="s">
        <v>54</v>
      </c>
      <c r="I76" s="302" t="s">
        <v>57</v>
      </c>
      <c r="J76" s="302" t="s">
        <v>1187</v>
      </c>
      <c r="K76" s="301"/>
    </row>
    <row r="77" s="1" customFormat="1" ht="17.25" customHeight="1">
      <c r="B77" s="299"/>
      <c r="C77" s="304" t="s">
        <v>1188</v>
      </c>
      <c r="D77" s="304"/>
      <c r="E77" s="304"/>
      <c r="F77" s="305" t="s">
        <v>1189</v>
      </c>
      <c r="G77" s="306"/>
      <c r="H77" s="304"/>
      <c r="I77" s="304"/>
      <c r="J77" s="304" t="s">
        <v>1190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1191</v>
      </c>
      <c r="G79" s="311"/>
      <c r="H79" s="287" t="s">
        <v>1192</v>
      </c>
      <c r="I79" s="287" t="s">
        <v>1193</v>
      </c>
      <c r="J79" s="287">
        <v>20</v>
      </c>
      <c r="K79" s="301"/>
    </row>
    <row r="80" s="1" customFormat="1" ht="15" customHeight="1">
      <c r="B80" s="299"/>
      <c r="C80" s="287" t="s">
        <v>1194</v>
      </c>
      <c r="D80" s="287"/>
      <c r="E80" s="287"/>
      <c r="F80" s="310" t="s">
        <v>1191</v>
      </c>
      <c r="G80" s="311"/>
      <c r="H80" s="287" t="s">
        <v>1195</v>
      </c>
      <c r="I80" s="287" t="s">
        <v>1193</v>
      </c>
      <c r="J80" s="287">
        <v>120</v>
      </c>
      <c r="K80" s="301"/>
    </row>
    <row r="81" s="1" customFormat="1" ht="15" customHeight="1">
      <c r="B81" s="312"/>
      <c r="C81" s="287" t="s">
        <v>1196</v>
      </c>
      <c r="D81" s="287"/>
      <c r="E81" s="287"/>
      <c r="F81" s="310" t="s">
        <v>1197</v>
      </c>
      <c r="G81" s="311"/>
      <c r="H81" s="287" t="s">
        <v>1198</v>
      </c>
      <c r="I81" s="287" t="s">
        <v>1193</v>
      </c>
      <c r="J81" s="287">
        <v>50</v>
      </c>
      <c r="K81" s="301"/>
    </row>
    <row r="82" s="1" customFormat="1" ht="15" customHeight="1">
      <c r="B82" s="312"/>
      <c r="C82" s="287" t="s">
        <v>1199</v>
      </c>
      <c r="D82" s="287"/>
      <c r="E82" s="287"/>
      <c r="F82" s="310" t="s">
        <v>1191</v>
      </c>
      <c r="G82" s="311"/>
      <c r="H82" s="287" t="s">
        <v>1200</v>
      </c>
      <c r="I82" s="287" t="s">
        <v>1201</v>
      </c>
      <c r="J82" s="287"/>
      <c r="K82" s="301"/>
    </row>
    <row r="83" s="1" customFormat="1" ht="15" customHeight="1">
      <c r="B83" s="312"/>
      <c r="C83" s="313" t="s">
        <v>1202</v>
      </c>
      <c r="D83" s="313"/>
      <c r="E83" s="313"/>
      <c r="F83" s="314" t="s">
        <v>1197</v>
      </c>
      <c r="G83" s="313"/>
      <c r="H83" s="313" t="s">
        <v>1203</v>
      </c>
      <c r="I83" s="313" t="s">
        <v>1193</v>
      </c>
      <c r="J83" s="313">
        <v>15</v>
      </c>
      <c r="K83" s="301"/>
    </row>
    <row r="84" s="1" customFormat="1" ht="15" customHeight="1">
      <c r="B84" s="312"/>
      <c r="C84" s="313" t="s">
        <v>1204</v>
      </c>
      <c r="D84" s="313"/>
      <c r="E84" s="313"/>
      <c r="F84" s="314" t="s">
        <v>1197</v>
      </c>
      <c r="G84" s="313"/>
      <c r="H84" s="313" t="s">
        <v>1205</v>
      </c>
      <c r="I84" s="313" t="s">
        <v>1193</v>
      </c>
      <c r="J84" s="313">
        <v>15</v>
      </c>
      <c r="K84" s="301"/>
    </row>
    <row r="85" s="1" customFormat="1" ht="15" customHeight="1">
      <c r="B85" s="312"/>
      <c r="C85" s="313" t="s">
        <v>1206</v>
      </c>
      <c r="D85" s="313"/>
      <c r="E85" s="313"/>
      <c r="F85" s="314" t="s">
        <v>1197</v>
      </c>
      <c r="G85" s="313"/>
      <c r="H85" s="313" t="s">
        <v>1207</v>
      </c>
      <c r="I85" s="313" t="s">
        <v>1193</v>
      </c>
      <c r="J85" s="313">
        <v>20</v>
      </c>
      <c r="K85" s="301"/>
    </row>
    <row r="86" s="1" customFormat="1" ht="15" customHeight="1">
      <c r="B86" s="312"/>
      <c r="C86" s="313" t="s">
        <v>1208</v>
      </c>
      <c r="D86" s="313"/>
      <c r="E86" s="313"/>
      <c r="F86" s="314" t="s">
        <v>1197</v>
      </c>
      <c r="G86" s="313"/>
      <c r="H86" s="313" t="s">
        <v>1209</v>
      </c>
      <c r="I86" s="313" t="s">
        <v>1193</v>
      </c>
      <c r="J86" s="313">
        <v>20</v>
      </c>
      <c r="K86" s="301"/>
    </row>
    <row r="87" s="1" customFormat="1" ht="15" customHeight="1">
      <c r="B87" s="312"/>
      <c r="C87" s="287" t="s">
        <v>1210</v>
      </c>
      <c r="D87" s="287"/>
      <c r="E87" s="287"/>
      <c r="F87" s="310" t="s">
        <v>1197</v>
      </c>
      <c r="G87" s="311"/>
      <c r="H87" s="287" t="s">
        <v>1211</v>
      </c>
      <c r="I87" s="287" t="s">
        <v>1193</v>
      </c>
      <c r="J87" s="287">
        <v>50</v>
      </c>
      <c r="K87" s="301"/>
    </row>
    <row r="88" s="1" customFormat="1" ht="15" customHeight="1">
      <c r="B88" s="312"/>
      <c r="C88" s="287" t="s">
        <v>1212</v>
      </c>
      <c r="D88" s="287"/>
      <c r="E88" s="287"/>
      <c r="F88" s="310" t="s">
        <v>1197</v>
      </c>
      <c r="G88" s="311"/>
      <c r="H88" s="287" t="s">
        <v>1213</v>
      </c>
      <c r="I88" s="287" t="s">
        <v>1193</v>
      </c>
      <c r="J88" s="287">
        <v>20</v>
      </c>
      <c r="K88" s="301"/>
    </row>
    <row r="89" s="1" customFormat="1" ht="15" customHeight="1">
      <c r="B89" s="312"/>
      <c r="C89" s="287" t="s">
        <v>1214</v>
      </c>
      <c r="D89" s="287"/>
      <c r="E89" s="287"/>
      <c r="F89" s="310" t="s">
        <v>1197</v>
      </c>
      <c r="G89" s="311"/>
      <c r="H89" s="287" t="s">
        <v>1215</v>
      </c>
      <c r="I89" s="287" t="s">
        <v>1193</v>
      </c>
      <c r="J89" s="287">
        <v>20</v>
      </c>
      <c r="K89" s="301"/>
    </row>
    <row r="90" s="1" customFormat="1" ht="15" customHeight="1">
      <c r="B90" s="312"/>
      <c r="C90" s="287" t="s">
        <v>1216</v>
      </c>
      <c r="D90" s="287"/>
      <c r="E90" s="287"/>
      <c r="F90" s="310" t="s">
        <v>1197</v>
      </c>
      <c r="G90" s="311"/>
      <c r="H90" s="287" t="s">
        <v>1217</v>
      </c>
      <c r="I90" s="287" t="s">
        <v>1193</v>
      </c>
      <c r="J90" s="287">
        <v>50</v>
      </c>
      <c r="K90" s="301"/>
    </row>
    <row r="91" s="1" customFormat="1" ht="15" customHeight="1">
      <c r="B91" s="312"/>
      <c r="C91" s="287" t="s">
        <v>1218</v>
      </c>
      <c r="D91" s="287"/>
      <c r="E91" s="287"/>
      <c r="F91" s="310" t="s">
        <v>1197</v>
      </c>
      <c r="G91" s="311"/>
      <c r="H91" s="287" t="s">
        <v>1218</v>
      </c>
      <c r="I91" s="287" t="s">
        <v>1193</v>
      </c>
      <c r="J91" s="287">
        <v>50</v>
      </c>
      <c r="K91" s="301"/>
    </row>
    <row r="92" s="1" customFormat="1" ht="15" customHeight="1">
      <c r="B92" s="312"/>
      <c r="C92" s="287" t="s">
        <v>1219</v>
      </c>
      <c r="D92" s="287"/>
      <c r="E92" s="287"/>
      <c r="F92" s="310" t="s">
        <v>1197</v>
      </c>
      <c r="G92" s="311"/>
      <c r="H92" s="287" t="s">
        <v>1220</v>
      </c>
      <c r="I92" s="287" t="s">
        <v>1193</v>
      </c>
      <c r="J92" s="287">
        <v>255</v>
      </c>
      <c r="K92" s="301"/>
    </row>
    <row r="93" s="1" customFormat="1" ht="15" customHeight="1">
      <c r="B93" s="312"/>
      <c r="C93" s="287" t="s">
        <v>1221</v>
      </c>
      <c r="D93" s="287"/>
      <c r="E93" s="287"/>
      <c r="F93" s="310" t="s">
        <v>1191</v>
      </c>
      <c r="G93" s="311"/>
      <c r="H93" s="287" t="s">
        <v>1222</v>
      </c>
      <c r="I93" s="287" t="s">
        <v>1223</v>
      </c>
      <c r="J93" s="287"/>
      <c r="K93" s="301"/>
    </row>
    <row r="94" s="1" customFormat="1" ht="15" customHeight="1">
      <c r="B94" s="312"/>
      <c r="C94" s="287" t="s">
        <v>1224</v>
      </c>
      <c r="D94" s="287"/>
      <c r="E94" s="287"/>
      <c r="F94" s="310" t="s">
        <v>1191</v>
      </c>
      <c r="G94" s="311"/>
      <c r="H94" s="287" t="s">
        <v>1225</v>
      </c>
      <c r="I94" s="287" t="s">
        <v>1226</v>
      </c>
      <c r="J94" s="287"/>
      <c r="K94" s="301"/>
    </row>
    <row r="95" s="1" customFormat="1" ht="15" customHeight="1">
      <c r="B95" s="312"/>
      <c r="C95" s="287" t="s">
        <v>1227</v>
      </c>
      <c r="D95" s="287"/>
      <c r="E95" s="287"/>
      <c r="F95" s="310" t="s">
        <v>1191</v>
      </c>
      <c r="G95" s="311"/>
      <c r="H95" s="287" t="s">
        <v>1227</v>
      </c>
      <c r="I95" s="287" t="s">
        <v>1226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1191</v>
      </c>
      <c r="G96" s="311"/>
      <c r="H96" s="287" t="s">
        <v>1228</v>
      </c>
      <c r="I96" s="287" t="s">
        <v>1226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1191</v>
      </c>
      <c r="G97" s="311"/>
      <c r="H97" s="287" t="s">
        <v>1229</v>
      </c>
      <c r="I97" s="287" t="s">
        <v>1226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1230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1185</v>
      </c>
      <c r="D103" s="302"/>
      <c r="E103" s="302"/>
      <c r="F103" s="302" t="s">
        <v>1186</v>
      </c>
      <c r="G103" s="303"/>
      <c r="H103" s="302" t="s">
        <v>54</v>
      </c>
      <c r="I103" s="302" t="s">
        <v>57</v>
      </c>
      <c r="J103" s="302" t="s">
        <v>1187</v>
      </c>
      <c r="K103" s="301"/>
    </row>
    <row r="104" s="1" customFormat="1" ht="17.25" customHeight="1">
      <c r="B104" s="299"/>
      <c r="C104" s="304" t="s">
        <v>1188</v>
      </c>
      <c r="D104" s="304"/>
      <c r="E104" s="304"/>
      <c r="F104" s="305" t="s">
        <v>1189</v>
      </c>
      <c r="G104" s="306"/>
      <c r="H104" s="304"/>
      <c r="I104" s="304"/>
      <c r="J104" s="304" t="s">
        <v>1190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1191</v>
      </c>
      <c r="G106" s="287"/>
      <c r="H106" s="287" t="s">
        <v>1231</v>
      </c>
      <c r="I106" s="287" t="s">
        <v>1193</v>
      </c>
      <c r="J106" s="287">
        <v>20</v>
      </c>
      <c r="K106" s="301"/>
    </row>
    <row r="107" s="1" customFormat="1" ht="15" customHeight="1">
      <c r="B107" s="299"/>
      <c r="C107" s="287" t="s">
        <v>1194</v>
      </c>
      <c r="D107" s="287"/>
      <c r="E107" s="287"/>
      <c r="F107" s="310" t="s">
        <v>1191</v>
      </c>
      <c r="G107" s="287"/>
      <c r="H107" s="287" t="s">
        <v>1231</v>
      </c>
      <c r="I107" s="287" t="s">
        <v>1193</v>
      </c>
      <c r="J107" s="287">
        <v>120</v>
      </c>
      <c r="K107" s="301"/>
    </row>
    <row r="108" s="1" customFormat="1" ht="15" customHeight="1">
      <c r="B108" s="312"/>
      <c r="C108" s="287" t="s">
        <v>1196</v>
      </c>
      <c r="D108" s="287"/>
      <c r="E108" s="287"/>
      <c r="F108" s="310" t="s">
        <v>1197</v>
      </c>
      <c r="G108" s="287"/>
      <c r="H108" s="287" t="s">
        <v>1231</v>
      </c>
      <c r="I108" s="287" t="s">
        <v>1193</v>
      </c>
      <c r="J108" s="287">
        <v>50</v>
      </c>
      <c r="K108" s="301"/>
    </row>
    <row r="109" s="1" customFormat="1" ht="15" customHeight="1">
      <c r="B109" s="312"/>
      <c r="C109" s="287" t="s">
        <v>1199</v>
      </c>
      <c r="D109" s="287"/>
      <c r="E109" s="287"/>
      <c r="F109" s="310" t="s">
        <v>1191</v>
      </c>
      <c r="G109" s="287"/>
      <c r="H109" s="287" t="s">
        <v>1231</v>
      </c>
      <c r="I109" s="287" t="s">
        <v>1201</v>
      </c>
      <c r="J109" s="287"/>
      <c r="K109" s="301"/>
    </row>
    <row r="110" s="1" customFormat="1" ht="15" customHeight="1">
      <c r="B110" s="312"/>
      <c r="C110" s="287" t="s">
        <v>1210</v>
      </c>
      <c r="D110" s="287"/>
      <c r="E110" s="287"/>
      <c r="F110" s="310" t="s">
        <v>1197</v>
      </c>
      <c r="G110" s="287"/>
      <c r="H110" s="287" t="s">
        <v>1231</v>
      </c>
      <c r="I110" s="287" t="s">
        <v>1193</v>
      </c>
      <c r="J110" s="287">
        <v>50</v>
      </c>
      <c r="K110" s="301"/>
    </row>
    <row r="111" s="1" customFormat="1" ht="15" customHeight="1">
      <c r="B111" s="312"/>
      <c r="C111" s="287" t="s">
        <v>1218</v>
      </c>
      <c r="D111" s="287"/>
      <c r="E111" s="287"/>
      <c r="F111" s="310" t="s">
        <v>1197</v>
      </c>
      <c r="G111" s="287"/>
      <c r="H111" s="287" t="s">
        <v>1231</v>
      </c>
      <c r="I111" s="287" t="s">
        <v>1193</v>
      </c>
      <c r="J111" s="287">
        <v>50</v>
      </c>
      <c r="K111" s="301"/>
    </row>
    <row r="112" s="1" customFormat="1" ht="15" customHeight="1">
      <c r="B112" s="312"/>
      <c r="C112" s="287" t="s">
        <v>1216</v>
      </c>
      <c r="D112" s="287"/>
      <c r="E112" s="287"/>
      <c r="F112" s="310" t="s">
        <v>1197</v>
      </c>
      <c r="G112" s="287"/>
      <c r="H112" s="287" t="s">
        <v>1231</v>
      </c>
      <c r="I112" s="287" t="s">
        <v>1193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1191</v>
      </c>
      <c r="G113" s="287"/>
      <c r="H113" s="287" t="s">
        <v>1232</v>
      </c>
      <c r="I113" s="287" t="s">
        <v>1193</v>
      </c>
      <c r="J113" s="287">
        <v>20</v>
      </c>
      <c r="K113" s="301"/>
    </row>
    <row r="114" s="1" customFormat="1" ht="15" customHeight="1">
      <c r="B114" s="312"/>
      <c r="C114" s="287" t="s">
        <v>1233</v>
      </c>
      <c r="D114" s="287"/>
      <c r="E114" s="287"/>
      <c r="F114" s="310" t="s">
        <v>1191</v>
      </c>
      <c r="G114" s="287"/>
      <c r="H114" s="287" t="s">
        <v>1234</v>
      </c>
      <c r="I114" s="287" t="s">
        <v>1193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1191</v>
      </c>
      <c r="G115" s="287"/>
      <c r="H115" s="287" t="s">
        <v>1235</v>
      </c>
      <c r="I115" s="287" t="s">
        <v>1226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1191</v>
      </c>
      <c r="G116" s="287"/>
      <c r="H116" s="287" t="s">
        <v>1236</v>
      </c>
      <c r="I116" s="287" t="s">
        <v>1226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1191</v>
      </c>
      <c r="G117" s="287"/>
      <c r="H117" s="287" t="s">
        <v>1237</v>
      </c>
      <c r="I117" s="287" t="s">
        <v>1238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1239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1185</v>
      </c>
      <c r="D123" s="302"/>
      <c r="E123" s="302"/>
      <c r="F123" s="302" t="s">
        <v>1186</v>
      </c>
      <c r="G123" s="303"/>
      <c r="H123" s="302" t="s">
        <v>54</v>
      </c>
      <c r="I123" s="302" t="s">
        <v>57</v>
      </c>
      <c r="J123" s="302" t="s">
        <v>1187</v>
      </c>
      <c r="K123" s="331"/>
    </row>
    <row r="124" s="1" customFormat="1" ht="17.25" customHeight="1">
      <c r="B124" s="330"/>
      <c r="C124" s="304" t="s">
        <v>1188</v>
      </c>
      <c r="D124" s="304"/>
      <c r="E124" s="304"/>
      <c r="F124" s="305" t="s">
        <v>1189</v>
      </c>
      <c r="G124" s="306"/>
      <c r="H124" s="304"/>
      <c r="I124" s="304"/>
      <c r="J124" s="304" t="s">
        <v>1190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1194</v>
      </c>
      <c r="D126" s="309"/>
      <c r="E126" s="309"/>
      <c r="F126" s="310" t="s">
        <v>1191</v>
      </c>
      <c r="G126" s="287"/>
      <c r="H126" s="287" t="s">
        <v>1231</v>
      </c>
      <c r="I126" s="287" t="s">
        <v>1193</v>
      </c>
      <c r="J126" s="287">
        <v>120</v>
      </c>
      <c r="K126" s="335"/>
    </row>
    <row r="127" s="1" customFormat="1" ht="15" customHeight="1">
      <c r="B127" s="332"/>
      <c r="C127" s="287" t="s">
        <v>1240</v>
      </c>
      <c r="D127" s="287"/>
      <c r="E127" s="287"/>
      <c r="F127" s="310" t="s">
        <v>1191</v>
      </c>
      <c r="G127" s="287"/>
      <c r="H127" s="287" t="s">
        <v>1241</v>
      </c>
      <c r="I127" s="287" t="s">
        <v>1193</v>
      </c>
      <c r="J127" s="287" t="s">
        <v>1242</v>
      </c>
      <c r="K127" s="335"/>
    </row>
    <row r="128" s="1" customFormat="1" ht="15" customHeight="1">
      <c r="B128" s="332"/>
      <c r="C128" s="287" t="s">
        <v>1139</v>
      </c>
      <c r="D128" s="287"/>
      <c r="E128" s="287"/>
      <c r="F128" s="310" t="s">
        <v>1191</v>
      </c>
      <c r="G128" s="287"/>
      <c r="H128" s="287" t="s">
        <v>1243</v>
      </c>
      <c r="I128" s="287" t="s">
        <v>1193</v>
      </c>
      <c r="J128" s="287" t="s">
        <v>1242</v>
      </c>
      <c r="K128" s="335"/>
    </row>
    <row r="129" s="1" customFormat="1" ht="15" customHeight="1">
      <c r="B129" s="332"/>
      <c r="C129" s="287" t="s">
        <v>1202</v>
      </c>
      <c r="D129" s="287"/>
      <c r="E129" s="287"/>
      <c r="F129" s="310" t="s">
        <v>1197</v>
      </c>
      <c r="G129" s="287"/>
      <c r="H129" s="287" t="s">
        <v>1203</v>
      </c>
      <c r="I129" s="287" t="s">
        <v>1193</v>
      </c>
      <c r="J129" s="287">
        <v>15</v>
      </c>
      <c r="K129" s="335"/>
    </row>
    <row r="130" s="1" customFormat="1" ht="15" customHeight="1">
      <c r="B130" s="332"/>
      <c r="C130" s="313" t="s">
        <v>1204</v>
      </c>
      <c r="D130" s="313"/>
      <c r="E130" s="313"/>
      <c r="F130" s="314" t="s">
        <v>1197</v>
      </c>
      <c r="G130" s="313"/>
      <c r="H130" s="313" t="s">
        <v>1205</v>
      </c>
      <c r="I130" s="313" t="s">
        <v>1193</v>
      </c>
      <c r="J130" s="313">
        <v>15</v>
      </c>
      <c r="K130" s="335"/>
    </row>
    <row r="131" s="1" customFormat="1" ht="15" customHeight="1">
      <c r="B131" s="332"/>
      <c r="C131" s="313" t="s">
        <v>1206</v>
      </c>
      <c r="D131" s="313"/>
      <c r="E131" s="313"/>
      <c r="F131" s="314" t="s">
        <v>1197</v>
      </c>
      <c r="G131" s="313"/>
      <c r="H131" s="313" t="s">
        <v>1207</v>
      </c>
      <c r="I131" s="313" t="s">
        <v>1193</v>
      </c>
      <c r="J131" s="313">
        <v>20</v>
      </c>
      <c r="K131" s="335"/>
    </row>
    <row r="132" s="1" customFormat="1" ht="15" customHeight="1">
      <c r="B132" s="332"/>
      <c r="C132" s="313" t="s">
        <v>1208</v>
      </c>
      <c r="D132" s="313"/>
      <c r="E132" s="313"/>
      <c r="F132" s="314" t="s">
        <v>1197</v>
      </c>
      <c r="G132" s="313"/>
      <c r="H132" s="313" t="s">
        <v>1209</v>
      </c>
      <c r="I132" s="313" t="s">
        <v>1193</v>
      </c>
      <c r="J132" s="313">
        <v>20</v>
      </c>
      <c r="K132" s="335"/>
    </row>
    <row r="133" s="1" customFormat="1" ht="15" customHeight="1">
      <c r="B133" s="332"/>
      <c r="C133" s="287" t="s">
        <v>1196</v>
      </c>
      <c r="D133" s="287"/>
      <c r="E133" s="287"/>
      <c r="F133" s="310" t="s">
        <v>1197</v>
      </c>
      <c r="G133" s="287"/>
      <c r="H133" s="287" t="s">
        <v>1231</v>
      </c>
      <c r="I133" s="287" t="s">
        <v>1193</v>
      </c>
      <c r="J133" s="287">
        <v>50</v>
      </c>
      <c r="K133" s="335"/>
    </row>
    <row r="134" s="1" customFormat="1" ht="15" customHeight="1">
      <c r="B134" s="332"/>
      <c r="C134" s="287" t="s">
        <v>1210</v>
      </c>
      <c r="D134" s="287"/>
      <c r="E134" s="287"/>
      <c r="F134" s="310" t="s">
        <v>1197</v>
      </c>
      <c r="G134" s="287"/>
      <c r="H134" s="287" t="s">
        <v>1231</v>
      </c>
      <c r="I134" s="287" t="s">
        <v>1193</v>
      </c>
      <c r="J134" s="287">
        <v>50</v>
      </c>
      <c r="K134" s="335"/>
    </row>
    <row r="135" s="1" customFormat="1" ht="15" customHeight="1">
      <c r="B135" s="332"/>
      <c r="C135" s="287" t="s">
        <v>1216</v>
      </c>
      <c r="D135" s="287"/>
      <c r="E135" s="287"/>
      <c r="F135" s="310" t="s">
        <v>1197</v>
      </c>
      <c r="G135" s="287"/>
      <c r="H135" s="287" t="s">
        <v>1231</v>
      </c>
      <c r="I135" s="287" t="s">
        <v>1193</v>
      </c>
      <c r="J135" s="287">
        <v>50</v>
      </c>
      <c r="K135" s="335"/>
    </row>
    <row r="136" s="1" customFormat="1" ht="15" customHeight="1">
      <c r="B136" s="332"/>
      <c r="C136" s="287" t="s">
        <v>1218</v>
      </c>
      <c r="D136" s="287"/>
      <c r="E136" s="287"/>
      <c r="F136" s="310" t="s">
        <v>1197</v>
      </c>
      <c r="G136" s="287"/>
      <c r="H136" s="287" t="s">
        <v>1231</v>
      </c>
      <c r="I136" s="287" t="s">
        <v>1193</v>
      </c>
      <c r="J136" s="287">
        <v>50</v>
      </c>
      <c r="K136" s="335"/>
    </row>
    <row r="137" s="1" customFormat="1" ht="15" customHeight="1">
      <c r="B137" s="332"/>
      <c r="C137" s="287" t="s">
        <v>1219</v>
      </c>
      <c r="D137" s="287"/>
      <c r="E137" s="287"/>
      <c r="F137" s="310" t="s">
        <v>1197</v>
      </c>
      <c r="G137" s="287"/>
      <c r="H137" s="287" t="s">
        <v>1244</v>
      </c>
      <c r="I137" s="287" t="s">
        <v>1193</v>
      </c>
      <c r="J137" s="287">
        <v>255</v>
      </c>
      <c r="K137" s="335"/>
    </row>
    <row r="138" s="1" customFormat="1" ht="15" customHeight="1">
      <c r="B138" s="332"/>
      <c r="C138" s="287" t="s">
        <v>1221</v>
      </c>
      <c r="D138" s="287"/>
      <c r="E138" s="287"/>
      <c r="F138" s="310" t="s">
        <v>1191</v>
      </c>
      <c r="G138" s="287"/>
      <c r="H138" s="287" t="s">
        <v>1245</v>
      </c>
      <c r="I138" s="287" t="s">
        <v>1223</v>
      </c>
      <c r="J138" s="287"/>
      <c r="K138" s="335"/>
    </row>
    <row r="139" s="1" customFormat="1" ht="15" customHeight="1">
      <c r="B139" s="332"/>
      <c r="C139" s="287" t="s">
        <v>1224</v>
      </c>
      <c r="D139" s="287"/>
      <c r="E139" s="287"/>
      <c r="F139" s="310" t="s">
        <v>1191</v>
      </c>
      <c r="G139" s="287"/>
      <c r="H139" s="287" t="s">
        <v>1246</v>
      </c>
      <c r="I139" s="287" t="s">
        <v>1226</v>
      </c>
      <c r="J139" s="287"/>
      <c r="K139" s="335"/>
    </row>
    <row r="140" s="1" customFormat="1" ht="15" customHeight="1">
      <c r="B140" s="332"/>
      <c r="C140" s="287" t="s">
        <v>1227</v>
      </c>
      <c r="D140" s="287"/>
      <c r="E140" s="287"/>
      <c r="F140" s="310" t="s">
        <v>1191</v>
      </c>
      <c r="G140" s="287"/>
      <c r="H140" s="287" t="s">
        <v>1227</v>
      </c>
      <c r="I140" s="287" t="s">
        <v>1226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1191</v>
      </c>
      <c r="G141" s="287"/>
      <c r="H141" s="287" t="s">
        <v>1247</v>
      </c>
      <c r="I141" s="287" t="s">
        <v>1226</v>
      </c>
      <c r="J141" s="287"/>
      <c r="K141" s="335"/>
    </row>
    <row r="142" s="1" customFormat="1" ht="15" customHeight="1">
      <c r="B142" s="332"/>
      <c r="C142" s="287" t="s">
        <v>1248</v>
      </c>
      <c r="D142" s="287"/>
      <c r="E142" s="287"/>
      <c r="F142" s="310" t="s">
        <v>1191</v>
      </c>
      <c r="G142" s="287"/>
      <c r="H142" s="287" t="s">
        <v>1249</v>
      </c>
      <c r="I142" s="287" t="s">
        <v>1226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1250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1185</v>
      </c>
      <c r="D148" s="302"/>
      <c r="E148" s="302"/>
      <c r="F148" s="302" t="s">
        <v>1186</v>
      </c>
      <c r="G148" s="303"/>
      <c r="H148" s="302" t="s">
        <v>54</v>
      </c>
      <c r="I148" s="302" t="s">
        <v>57</v>
      </c>
      <c r="J148" s="302" t="s">
        <v>1187</v>
      </c>
      <c r="K148" s="301"/>
    </row>
    <row r="149" s="1" customFormat="1" ht="17.25" customHeight="1">
      <c r="B149" s="299"/>
      <c r="C149" s="304" t="s">
        <v>1188</v>
      </c>
      <c r="D149" s="304"/>
      <c r="E149" s="304"/>
      <c r="F149" s="305" t="s">
        <v>1189</v>
      </c>
      <c r="G149" s="306"/>
      <c r="H149" s="304"/>
      <c r="I149" s="304"/>
      <c r="J149" s="304" t="s">
        <v>1190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1194</v>
      </c>
      <c r="D151" s="287"/>
      <c r="E151" s="287"/>
      <c r="F151" s="340" t="s">
        <v>1191</v>
      </c>
      <c r="G151" s="287"/>
      <c r="H151" s="339" t="s">
        <v>1231</v>
      </c>
      <c r="I151" s="339" t="s">
        <v>1193</v>
      </c>
      <c r="J151" s="339">
        <v>120</v>
      </c>
      <c r="K151" s="335"/>
    </row>
    <row r="152" s="1" customFormat="1" ht="15" customHeight="1">
      <c r="B152" s="312"/>
      <c r="C152" s="339" t="s">
        <v>1240</v>
      </c>
      <c r="D152" s="287"/>
      <c r="E152" s="287"/>
      <c r="F152" s="340" t="s">
        <v>1191</v>
      </c>
      <c r="G152" s="287"/>
      <c r="H152" s="339" t="s">
        <v>1251</v>
      </c>
      <c r="I152" s="339" t="s">
        <v>1193</v>
      </c>
      <c r="J152" s="339" t="s">
        <v>1242</v>
      </c>
      <c r="K152" s="335"/>
    </row>
    <row r="153" s="1" customFormat="1" ht="15" customHeight="1">
      <c r="B153" s="312"/>
      <c r="C153" s="339" t="s">
        <v>1139</v>
      </c>
      <c r="D153" s="287"/>
      <c r="E153" s="287"/>
      <c r="F153" s="340" t="s">
        <v>1191</v>
      </c>
      <c r="G153" s="287"/>
      <c r="H153" s="339" t="s">
        <v>1252</v>
      </c>
      <c r="I153" s="339" t="s">
        <v>1193</v>
      </c>
      <c r="J153" s="339" t="s">
        <v>1242</v>
      </c>
      <c r="K153" s="335"/>
    </row>
    <row r="154" s="1" customFormat="1" ht="15" customHeight="1">
      <c r="B154" s="312"/>
      <c r="C154" s="339" t="s">
        <v>1196</v>
      </c>
      <c r="D154" s="287"/>
      <c r="E154" s="287"/>
      <c r="F154" s="340" t="s">
        <v>1197</v>
      </c>
      <c r="G154" s="287"/>
      <c r="H154" s="339" t="s">
        <v>1231</v>
      </c>
      <c r="I154" s="339" t="s">
        <v>1193</v>
      </c>
      <c r="J154" s="339">
        <v>50</v>
      </c>
      <c r="K154" s="335"/>
    </row>
    <row r="155" s="1" customFormat="1" ht="15" customHeight="1">
      <c r="B155" s="312"/>
      <c r="C155" s="339" t="s">
        <v>1199</v>
      </c>
      <c r="D155" s="287"/>
      <c r="E155" s="287"/>
      <c r="F155" s="340" t="s">
        <v>1191</v>
      </c>
      <c r="G155" s="287"/>
      <c r="H155" s="339" t="s">
        <v>1231</v>
      </c>
      <c r="I155" s="339" t="s">
        <v>1201</v>
      </c>
      <c r="J155" s="339"/>
      <c r="K155" s="335"/>
    </row>
    <row r="156" s="1" customFormat="1" ht="15" customHeight="1">
      <c r="B156" s="312"/>
      <c r="C156" s="339" t="s">
        <v>1210</v>
      </c>
      <c r="D156" s="287"/>
      <c r="E156" s="287"/>
      <c r="F156" s="340" t="s">
        <v>1197</v>
      </c>
      <c r="G156" s="287"/>
      <c r="H156" s="339" t="s">
        <v>1231</v>
      </c>
      <c r="I156" s="339" t="s">
        <v>1193</v>
      </c>
      <c r="J156" s="339">
        <v>50</v>
      </c>
      <c r="K156" s="335"/>
    </row>
    <row r="157" s="1" customFormat="1" ht="15" customHeight="1">
      <c r="B157" s="312"/>
      <c r="C157" s="339" t="s">
        <v>1218</v>
      </c>
      <c r="D157" s="287"/>
      <c r="E157" s="287"/>
      <c r="F157" s="340" t="s">
        <v>1197</v>
      </c>
      <c r="G157" s="287"/>
      <c r="H157" s="339" t="s">
        <v>1231</v>
      </c>
      <c r="I157" s="339" t="s">
        <v>1193</v>
      </c>
      <c r="J157" s="339">
        <v>50</v>
      </c>
      <c r="K157" s="335"/>
    </row>
    <row r="158" s="1" customFormat="1" ht="15" customHeight="1">
      <c r="B158" s="312"/>
      <c r="C158" s="339" t="s">
        <v>1216</v>
      </c>
      <c r="D158" s="287"/>
      <c r="E158" s="287"/>
      <c r="F158" s="340" t="s">
        <v>1197</v>
      </c>
      <c r="G158" s="287"/>
      <c r="H158" s="339" t="s">
        <v>1231</v>
      </c>
      <c r="I158" s="339" t="s">
        <v>1193</v>
      </c>
      <c r="J158" s="339">
        <v>50</v>
      </c>
      <c r="K158" s="335"/>
    </row>
    <row r="159" s="1" customFormat="1" ht="15" customHeight="1">
      <c r="B159" s="312"/>
      <c r="C159" s="339" t="s">
        <v>95</v>
      </c>
      <c r="D159" s="287"/>
      <c r="E159" s="287"/>
      <c r="F159" s="340" t="s">
        <v>1191</v>
      </c>
      <c r="G159" s="287"/>
      <c r="H159" s="339" t="s">
        <v>1253</v>
      </c>
      <c r="I159" s="339" t="s">
        <v>1193</v>
      </c>
      <c r="J159" s="339" t="s">
        <v>1254</v>
      </c>
      <c r="K159" s="335"/>
    </row>
    <row r="160" s="1" customFormat="1" ht="15" customHeight="1">
      <c r="B160" s="312"/>
      <c r="C160" s="339" t="s">
        <v>1255</v>
      </c>
      <c r="D160" s="287"/>
      <c r="E160" s="287"/>
      <c r="F160" s="340" t="s">
        <v>1191</v>
      </c>
      <c r="G160" s="287"/>
      <c r="H160" s="339" t="s">
        <v>1256</v>
      </c>
      <c r="I160" s="339" t="s">
        <v>1226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1257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1185</v>
      </c>
      <c r="D166" s="302"/>
      <c r="E166" s="302"/>
      <c r="F166" s="302" t="s">
        <v>1186</v>
      </c>
      <c r="G166" s="344"/>
      <c r="H166" s="345" t="s">
        <v>54</v>
      </c>
      <c r="I166" s="345" t="s">
        <v>57</v>
      </c>
      <c r="J166" s="302" t="s">
        <v>1187</v>
      </c>
      <c r="K166" s="279"/>
    </row>
    <row r="167" s="1" customFormat="1" ht="17.25" customHeight="1">
      <c r="B167" s="280"/>
      <c r="C167" s="304" t="s">
        <v>1188</v>
      </c>
      <c r="D167" s="304"/>
      <c r="E167" s="304"/>
      <c r="F167" s="305" t="s">
        <v>1189</v>
      </c>
      <c r="G167" s="346"/>
      <c r="H167" s="347"/>
      <c r="I167" s="347"/>
      <c r="J167" s="304" t="s">
        <v>1190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1194</v>
      </c>
      <c r="D169" s="287"/>
      <c r="E169" s="287"/>
      <c r="F169" s="310" t="s">
        <v>1191</v>
      </c>
      <c r="G169" s="287"/>
      <c r="H169" s="287" t="s">
        <v>1231</v>
      </c>
      <c r="I169" s="287" t="s">
        <v>1193</v>
      </c>
      <c r="J169" s="287">
        <v>120</v>
      </c>
      <c r="K169" s="335"/>
    </row>
    <row r="170" s="1" customFormat="1" ht="15" customHeight="1">
      <c r="B170" s="312"/>
      <c r="C170" s="287" t="s">
        <v>1240</v>
      </c>
      <c r="D170" s="287"/>
      <c r="E170" s="287"/>
      <c r="F170" s="310" t="s">
        <v>1191</v>
      </c>
      <c r="G170" s="287"/>
      <c r="H170" s="287" t="s">
        <v>1241</v>
      </c>
      <c r="I170" s="287" t="s">
        <v>1193</v>
      </c>
      <c r="J170" s="287" t="s">
        <v>1242</v>
      </c>
      <c r="K170" s="335"/>
    </row>
    <row r="171" s="1" customFormat="1" ht="15" customHeight="1">
      <c r="B171" s="312"/>
      <c r="C171" s="287" t="s">
        <v>1139</v>
      </c>
      <c r="D171" s="287"/>
      <c r="E171" s="287"/>
      <c r="F171" s="310" t="s">
        <v>1191</v>
      </c>
      <c r="G171" s="287"/>
      <c r="H171" s="287" t="s">
        <v>1258</v>
      </c>
      <c r="I171" s="287" t="s">
        <v>1193</v>
      </c>
      <c r="J171" s="287" t="s">
        <v>1242</v>
      </c>
      <c r="K171" s="335"/>
    </row>
    <row r="172" s="1" customFormat="1" ht="15" customHeight="1">
      <c r="B172" s="312"/>
      <c r="C172" s="287" t="s">
        <v>1196</v>
      </c>
      <c r="D172" s="287"/>
      <c r="E172" s="287"/>
      <c r="F172" s="310" t="s">
        <v>1197</v>
      </c>
      <c r="G172" s="287"/>
      <c r="H172" s="287" t="s">
        <v>1258</v>
      </c>
      <c r="I172" s="287" t="s">
        <v>1193</v>
      </c>
      <c r="J172" s="287">
        <v>50</v>
      </c>
      <c r="K172" s="335"/>
    </row>
    <row r="173" s="1" customFormat="1" ht="15" customHeight="1">
      <c r="B173" s="312"/>
      <c r="C173" s="287" t="s">
        <v>1199</v>
      </c>
      <c r="D173" s="287"/>
      <c r="E173" s="287"/>
      <c r="F173" s="310" t="s">
        <v>1191</v>
      </c>
      <c r="G173" s="287"/>
      <c r="H173" s="287" t="s">
        <v>1258</v>
      </c>
      <c r="I173" s="287" t="s">
        <v>1201</v>
      </c>
      <c r="J173" s="287"/>
      <c r="K173" s="335"/>
    </row>
    <row r="174" s="1" customFormat="1" ht="15" customHeight="1">
      <c r="B174" s="312"/>
      <c r="C174" s="287" t="s">
        <v>1210</v>
      </c>
      <c r="D174" s="287"/>
      <c r="E174" s="287"/>
      <c r="F174" s="310" t="s">
        <v>1197</v>
      </c>
      <c r="G174" s="287"/>
      <c r="H174" s="287" t="s">
        <v>1258</v>
      </c>
      <c r="I174" s="287" t="s">
        <v>1193</v>
      </c>
      <c r="J174" s="287">
        <v>50</v>
      </c>
      <c r="K174" s="335"/>
    </row>
    <row r="175" s="1" customFormat="1" ht="15" customHeight="1">
      <c r="B175" s="312"/>
      <c r="C175" s="287" t="s">
        <v>1218</v>
      </c>
      <c r="D175" s="287"/>
      <c r="E175" s="287"/>
      <c r="F175" s="310" t="s">
        <v>1197</v>
      </c>
      <c r="G175" s="287"/>
      <c r="H175" s="287" t="s">
        <v>1258</v>
      </c>
      <c r="I175" s="287" t="s">
        <v>1193</v>
      </c>
      <c r="J175" s="287">
        <v>50</v>
      </c>
      <c r="K175" s="335"/>
    </row>
    <row r="176" s="1" customFormat="1" ht="15" customHeight="1">
      <c r="B176" s="312"/>
      <c r="C176" s="287" t="s">
        <v>1216</v>
      </c>
      <c r="D176" s="287"/>
      <c r="E176" s="287"/>
      <c r="F176" s="310" t="s">
        <v>1197</v>
      </c>
      <c r="G176" s="287"/>
      <c r="H176" s="287" t="s">
        <v>1258</v>
      </c>
      <c r="I176" s="287" t="s">
        <v>1193</v>
      </c>
      <c r="J176" s="287">
        <v>50</v>
      </c>
      <c r="K176" s="335"/>
    </row>
    <row r="177" s="1" customFormat="1" ht="15" customHeight="1">
      <c r="B177" s="312"/>
      <c r="C177" s="287" t="s">
        <v>125</v>
      </c>
      <c r="D177" s="287"/>
      <c r="E177" s="287"/>
      <c r="F177" s="310" t="s">
        <v>1191</v>
      </c>
      <c r="G177" s="287"/>
      <c r="H177" s="287" t="s">
        <v>1259</v>
      </c>
      <c r="I177" s="287" t="s">
        <v>1260</v>
      </c>
      <c r="J177" s="287"/>
      <c r="K177" s="335"/>
    </row>
    <row r="178" s="1" customFormat="1" ht="15" customHeight="1">
      <c r="B178" s="312"/>
      <c r="C178" s="287" t="s">
        <v>57</v>
      </c>
      <c r="D178" s="287"/>
      <c r="E178" s="287"/>
      <c r="F178" s="310" t="s">
        <v>1191</v>
      </c>
      <c r="G178" s="287"/>
      <c r="H178" s="287" t="s">
        <v>1261</v>
      </c>
      <c r="I178" s="287" t="s">
        <v>1262</v>
      </c>
      <c r="J178" s="287">
        <v>1</v>
      </c>
      <c r="K178" s="335"/>
    </row>
    <row r="179" s="1" customFormat="1" ht="15" customHeight="1">
      <c r="B179" s="312"/>
      <c r="C179" s="287" t="s">
        <v>53</v>
      </c>
      <c r="D179" s="287"/>
      <c r="E179" s="287"/>
      <c r="F179" s="310" t="s">
        <v>1191</v>
      </c>
      <c r="G179" s="287"/>
      <c r="H179" s="287" t="s">
        <v>1263</v>
      </c>
      <c r="I179" s="287" t="s">
        <v>1193</v>
      </c>
      <c r="J179" s="287">
        <v>20</v>
      </c>
      <c r="K179" s="335"/>
    </row>
    <row r="180" s="1" customFormat="1" ht="15" customHeight="1">
      <c r="B180" s="312"/>
      <c r="C180" s="287" t="s">
        <v>54</v>
      </c>
      <c r="D180" s="287"/>
      <c r="E180" s="287"/>
      <c r="F180" s="310" t="s">
        <v>1191</v>
      </c>
      <c r="G180" s="287"/>
      <c r="H180" s="287" t="s">
        <v>1264</v>
      </c>
      <c r="I180" s="287" t="s">
        <v>1193</v>
      </c>
      <c r="J180" s="287">
        <v>255</v>
      </c>
      <c r="K180" s="335"/>
    </row>
    <row r="181" s="1" customFormat="1" ht="15" customHeight="1">
      <c r="B181" s="312"/>
      <c r="C181" s="287" t="s">
        <v>126</v>
      </c>
      <c r="D181" s="287"/>
      <c r="E181" s="287"/>
      <c r="F181" s="310" t="s">
        <v>1191</v>
      </c>
      <c r="G181" s="287"/>
      <c r="H181" s="287" t="s">
        <v>1155</v>
      </c>
      <c r="I181" s="287" t="s">
        <v>1193</v>
      </c>
      <c r="J181" s="287">
        <v>10</v>
      </c>
      <c r="K181" s="335"/>
    </row>
    <row r="182" s="1" customFormat="1" ht="15" customHeight="1">
      <c r="B182" s="312"/>
      <c r="C182" s="287" t="s">
        <v>127</v>
      </c>
      <c r="D182" s="287"/>
      <c r="E182" s="287"/>
      <c r="F182" s="310" t="s">
        <v>1191</v>
      </c>
      <c r="G182" s="287"/>
      <c r="H182" s="287" t="s">
        <v>1265</v>
      </c>
      <c r="I182" s="287" t="s">
        <v>1226</v>
      </c>
      <c r="J182" s="287"/>
      <c r="K182" s="335"/>
    </row>
    <row r="183" s="1" customFormat="1" ht="15" customHeight="1">
      <c r="B183" s="312"/>
      <c r="C183" s="287" t="s">
        <v>1266</v>
      </c>
      <c r="D183" s="287"/>
      <c r="E183" s="287"/>
      <c r="F183" s="310" t="s">
        <v>1191</v>
      </c>
      <c r="G183" s="287"/>
      <c r="H183" s="287" t="s">
        <v>1267</v>
      </c>
      <c r="I183" s="287" t="s">
        <v>1226</v>
      </c>
      <c r="J183" s="287"/>
      <c r="K183" s="335"/>
    </row>
    <row r="184" s="1" customFormat="1" ht="15" customHeight="1">
      <c r="B184" s="312"/>
      <c r="C184" s="287" t="s">
        <v>1255</v>
      </c>
      <c r="D184" s="287"/>
      <c r="E184" s="287"/>
      <c r="F184" s="310" t="s">
        <v>1191</v>
      </c>
      <c r="G184" s="287"/>
      <c r="H184" s="287" t="s">
        <v>1268</v>
      </c>
      <c r="I184" s="287" t="s">
        <v>1226</v>
      </c>
      <c r="J184" s="287"/>
      <c r="K184" s="335"/>
    </row>
    <row r="185" s="1" customFormat="1" ht="15" customHeight="1">
      <c r="B185" s="312"/>
      <c r="C185" s="287" t="s">
        <v>129</v>
      </c>
      <c r="D185" s="287"/>
      <c r="E185" s="287"/>
      <c r="F185" s="310" t="s">
        <v>1197</v>
      </c>
      <c r="G185" s="287"/>
      <c r="H185" s="287" t="s">
        <v>1269</v>
      </c>
      <c r="I185" s="287" t="s">
        <v>1193</v>
      </c>
      <c r="J185" s="287">
        <v>50</v>
      </c>
      <c r="K185" s="335"/>
    </row>
    <row r="186" s="1" customFormat="1" ht="15" customHeight="1">
      <c r="B186" s="312"/>
      <c r="C186" s="287" t="s">
        <v>1270</v>
      </c>
      <c r="D186" s="287"/>
      <c r="E186" s="287"/>
      <c r="F186" s="310" t="s">
        <v>1197</v>
      </c>
      <c r="G186" s="287"/>
      <c r="H186" s="287" t="s">
        <v>1271</v>
      </c>
      <c r="I186" s="287" t="s">
        <v>1272</v>
      </c>
      <c r="J186" s="287"/>
      <c r="K186" s="335"/>
    </row>
    <row r="187" s="1" customFormat="1" ht="15" customHeight="1">
      <c r="B187" s="312"/>
      <c r="C187" s="287" t="s">
        <v>1273</v>
      </c>
      <c r="D187" s="287"/>
      <c r="E187" s="287"/>
      <c r="F187" s="310" t="s">
        <v>1197</v>
      </c>
      <c r="G187" s="287"/>
      <c r="H187" s="287" t="s">
        <v>1274</v>
      </c>
      <c r="I187" s="287" t="s">
        <v>1272</v>
      </c>
      <c r="J187" s="287"/>
      <c r="K187" s="335"/>
    </row>
    <row r="188" s="1" customFormat="1" ht="15" customHeight="1">
      <c r="B188" s="312"/>
      <c r="C188" s="287" t="s">
        <v>1275</v>
      </c>
      <c r="D188" s="287"/>
      <c r="E188" s="287"/>
      <c r="F188" s="310" t="s">
        <v>1197</v>
      </c>
      <c r="G188" s="287"/>
      <c r="H188" s="287" t="s">
        <v>1276</v>
      </c>
      <c r="I188" s="287" t="s">
        <v>1272</v>
      </c>
      <c r="J188" s="287"/>
      <c r="K188" s="335"/>
    </row>
    <row r="189" s="1" customFormat="1" ht="15" customHeight="1">
      <c r="B189" s="312"/>
      <c r="C189" s="348" t="s">
        <v>1277</v>
      </c>
      <c r="D189" s="287"/>
      <c r="E189" s="287"/>
      <c r="F189" s="310" t="s">
        <v>1197</v>
      </c>
      <c r="G189" s="287"/>
      <c r="H189" s="287" t="s">
        <v>1278</v>
      </c>
      <c r="I189" s="287" t="s">
        <v>1279</v>
      </c>
      <c r="J189" s="349" t="s">
        <v>1280</v>
      </c>
      <c r="K189" s="335"/>
    </row>
    <row r="190" s="17" customFormat="1" ht="15" customHeight="1">
      <c r="B190" s="350"/>
      <c r="C190" s="351" t="s">
        <v>1281</v>
      </c>
      <c r="D190" s="352"/>
      <c r="E190" s="352"/>
      <c r="F190" s="353" t="s">
        <v>1197</v>
      </c>
      <c r="G190" s="352"/>
      <c r="H190" s="352" t="s">
        <v>1282</v>
      </c>
      <c r="I190" s="352" t="s">
        <v>1279</v>
      </c>
      <c r="J190" s="354" t="s">
        <v>1280</v>
      </c>
      <c r="K190" s="355"/>
    </row>
    <row r="191" s="1" customFormat="1" ht="15" customHeight="1">
      <c r="B191" s="312"/>
      <c r="C191" s="348" t="s">
        <v>42</v>
      </c>
      <c r="D191" s="287"/>
      <c r="E191" s="287"/>
      <c r="F191" s="310" t="s">
        <v>1191</v>
      </c>
      <c r="G191" s="287"/>
      <c r="H191" s="284" t="s">
        <v>1283</v>
      </c>
      <c r="I191" s="287" t="s">
        <v>1284</v>
      </c>
      <c r="J191" s="287"/>
      <c r="K191" s="335"/>
    </row>
    <row r="192" s="1" customFormat="1" ht="15" customHeight="1">
      <c r="B192" s="312"/>
      <c r="C192" s="348" t="s">
        <v>1285</v>
      </c>
      <c r="D192" s="287"/>
      <c r="E192" s="287"/>
      <c r="F192" s="310" t="s">
        <v>1191</v>
      </c>
      <c r="G192" s="287"/>
      <c r="H192" s="287" t="s">
        <v>1286</v>
      </c>
      <c r="I192" s="287" t="s">
        <v>1226</v>
      </c>
      <c r="J192" s="287"/>
      <c r="K192" s="335"/>
    </row>
    <row r="193" s="1" customFormat="1" ht="15" customHeight="1">
      <c r="B193" s="312"/>
      <c r="C193" s="348" t="s">
        <v>1287</v>
      </c>
      <c r="D193" s="287"/>
      <c r="E193" s="287"/>
      <c r="F193" s="310" t="s">
        <v>1191</v>
      </c>
      <c r="G193" s="287"/>
      <c r="H193" s="287" t="s">
        <v>1288</v>
      </c>
      <c r="I193" s="287" t="s">
        <v>1226</v>
      </c>
      <c r="J193" s="287"/>
      <c r="K193" s="335"/>
    </row>
    <row r="194" s="1" customFormat="1" ht="15" customHeight="1">
      <c r="B194" s="312"/>
      <c r="C194" s="348" t="s">
        <v>1289</v>
      </c>
      <c r="D194" s="287"/>
      <c r="E194" s="287"/>
      <c r="F194" s="310" t="s">
        <v>1197</v>
      </c>
      <c r="G194" s="287"/>
      <c r="H194" s="287" t="s">
        <v>1290</v>
      </c>
      <c r="I194" s="287" t="s">
        <v>1226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1291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1292</v>
      </c>
      <c r="D201" s="357"/>
      <c r="E201" s="357"/>
      <c r="F201" s="357" t="s">
        <v>1293</v>
      </c>
      <c r="G201" s="358"/>
      <c r="H201" s="357" t="s">
        <v>1294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1284</v>
      </c>
      <c r="D203" s="287"/>
      <c r="E203" s="287"/>
      <c r="F203" s="310" t="s">
        <v>43</v>
      </c>
      <c r="G203" s="287"/>
      <c r="H203" s="287" t="s">
        <v>1295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1296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47</v>
      </c>
      <c r="G205" s="287"/>
      <c r="H205" s="287" t="s">
        <v>1297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45</v>
      </c>
      <c r="G206" s="287"/>
      <c r="H206" s="287" t="s">
        <v>1298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46</v>
      </c>
      <c r="G207" s="287"/>
      <c r="H207" s="287" t="s">
        <v>1299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1238</v>
      </c>
      <c r="D209" s="287"/>
      <c r="E209" s="287"/>
      <c r="F209" s="310" t="s">
        <v>79</v>
      </c>
      <c r="G209" s="287"/>
      <c r="H209" s="287" t="s">
        <v>1300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1133</v>
      </c>
      <c r="G210" s="287"/>
      <c r="H210" s="287" t="s">
        <v>1134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1131</v>
      </c>
      <c r="G211" s="287"/>
      <c r="H211" s="287" t="s">
        <v>1301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1135</v>
      </c>
      <c r="G212" s="348"/>
      <c r="H212" s="339" t="s">
        <v>1136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1137</v>
      </c>
      <c r="G213" s="348"/>
      <c r="H213" s="339" t="s">
        <v>1302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1262</v>
      </c>
      <c r="D215" s="287"/>
      <c r="E215" s="287"/>
      <c r="F215" s="310">
        <v>1</v>
      </c>
      <c r="G215" s="348"/>
      <c r="H215" s="339" t="s">
        <v>1303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1304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1305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1306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2024-11-06T15:44:19Z</dcterms:created>
  <dcterms:modified xsi:type="dcterms:W3CDTF">2024-11-06T15:44:23Z</dcterms:modified>
</cp:coreProperties>
</file>